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2"/>
  </bookViews>
  <sheets>
    <sheet name="прил.1" sheetId="1" r:id="rId1"/>
    <sheet name="прил.2" sheetId="2" r:id="rId2"/>
    <sheet name="прил.3" sheetId="3" r:id="rId3"/>
  </sheets>
  <definedNames>
    <definedName name="_xlnm.Print_Titles" localSheetId="0">'прил.1'!$A:$B</definedName>
    <definedName name="_xlnm.Print_Titles" localSheetId="2">'прил.3'!$A:$B</definedName>
    <definedName name="_xlnm.Print_Area" localSheetId="2">'прил.3'!$A$1:$AI$27</definedName>
  </definedNames>
  <calcPr fullCalcOnLoad="1"/>
</workbook>
</file>

<file path=xl/sharedStrings.xml><?xml version="1.0" encoding="utf-8"?>
<sst xmlns="http://schemas.openxmlformats.org/spreadsheetml/2006/main" count="192" uniqueCount="94">
  <si>
    <t>Наименование муниципального образования</t>
  </si>
  <si>
    <t>1</t>
  </si>
  <si>
    <t>2</t>
  </si>
  <si>
    <t>3</t>
  </si>
  <si>
    <t>4</t>
  </si>
  <si>
    <t>ИТОГО консолидированный</t>
  </si>
  <si>
    <t>№ п/п</t>
  </si>
  <si>
    <t>Всего - Расходы*</t>
  </si>
  <si>
    <t>Общегосударственные вопросы</t>
  </si>
  <si>
    <t>Национальная оборона</t>
  </si>
  <si>
    <t>Национальная безопасность и правоохранительня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</si>
  <si>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</si>
  <si>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</si>
  <si>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</si>
  <si>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</si>
  <si>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СМИ</t>
  </si>
  <si>
    <t>Здравоохранение, ФК и спорт</t>
  </si>
  <si>
    <t>Социальная политика</t>
  </si>
  <si>
    <t xml:space="preserve">план </t>
  </si>
  <si>
    <t xml:space="preserve">факт </t>
  </si>
  <si>
    <t>% исполнения</t>
  </si>
  <si>
    <t>уд. вес в общем объеме расходов</t>
  </si>
  <si>
    <t>% исп.</t>
  </si>
  <si>
    <t>в тыс.рублей</t>
  </si>
  <si>
    <t>Наименование муниципальных районов и городских округов</t>
  </si>
  <si>
    <t>ДОХОДЫ - всего*</t>
  </si>
  <si>
    <t>из них:</t>
  </si>
  <si>
    <t>РАСХОДЫ - всего*</t>
  </si>
  <si>
    <t>из них расходы по по операциям сектора государственного управления :</t>
  </si>
  <si>
    <t>РЕЗУЛЬТАТ исполнения бюджета (дефицит "--", профицит "+")</t>
  </si>
  <si>
    <t>Налоговые и неналоговые доходы</t>
  </si>
  <si>
    <t>Безвозмездные поступления от других бюджетов бюджетной системы РФ*</t>
  </si>
  <si>
    <t>Оплата труда и начисления на выплаты по оплате труда (210 ЭК)</t>
  </si>
  <si>
    <t>Коммунальные услуги (223ЭК)</t>
  </si>
  <si>
    <t>Работы ,услуги по содержанию имущества (225ЭК)</t>
  </si>
  <si>
    <t>Увеличение стоимости основных фондов (310ЭК)</t>
  </si>
  <si>
    <t>Увеличение стоимости материальных запасов (340ЭК)</t>
  </si>
  <si>
    <t>Уточненные бюджетные назначения</t>
  </si>
  <si>
    <t>Исполнено</t>
  </si>
  <si>
    <t>%</t>
  </si>
  <si>
    <t>5</t>
  </si>
  <si>
    <t>( в  тыс.руб.)</t>
  </si>
  <si>
    <t xml:space="preserve">Исполнение  бюджетов  по разделам функциональной классификации расходов </t>
  </si>
  <si>
    <t>на 01 января 2010 года</t>
  </si>
  <si>
    <t>С/п "Катаевское"</t>
  </si>
  <si>
    <t>С/п "Катангарское"</t>
  </si>
  <si>
    <t xml:space="preserve">С/п "Малетинское" </t>
  </si>
  <si>
    <t>С/п "Песчанское"</t>
  </si>
  <si>
    <t>С/п "Толбагинское"</t>
  </si>
  <si>
    <t>С/п " Хараузское"</t>
  </si>
  <si>
    <t>С/п "Хохотуйское"</t>
  </si>
  <si>
    <t>С/п "Усть-Оборское"</t>
  </si>
  <si>
    <t>С/п "Зугмарское"</t>
  </si>
  <si>
    <t>С/п "Баляга-Катангарское"</t>
  </si>
  <si>
    <t>Г/п "Балягинское"</t>
  </si>
  <si>
    <t>Г/п "Тарбагатайское"</t>
  </si>
  <si>
    <t>Г/п "Новопавловское"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</si>
  <si>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</si>
  <si>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</si>
  <si>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</si>
  <si>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</si>
  <si>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</si>
  <si>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</si>
  <si>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</si>
  <si>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</si>
  <si>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</si>
  <si>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 по поселениям</t>
  </si>
  <si>
    <t>Межбюджетные трансферты</t>
  </si>
  <si>
    <t>П-Забайкальский район</t>
  </si>
  <si>
    <t xml:space="preserve">нарастающим итогом с начала года - графы 3-11 </t>
  </si>
  <si>
    <t>(тыс. рублей)</t>
  </si>
  <si>
    <t>задолженность по зарплате с начислениями по местному бюджету на 01.01.2010г.*</t>
  </si>
  <si>
    <t>ФОТ с начислениями работников по местному бюджету (с учетом фонда, источником покрытия которого являются средства ОМС)</t>
  </si>
  <si>
    <t xml:space="preserve">кассовые расходы на выплату заработной платы (с начислениями) </t>
  </si>
  <si>
    <t>источники, направленные на выплату заработной платы по местному бюджету</t>
  </si>
  <si>
    <t>всего</t>
  </si>
  <si>
    <t>в том числе</t>
  </si>
  <si>
    <t>за счет средств федерального, краевого бюджетов</t>
  </si>
  <si>
    <t>за счет средств местного бюджета</t>
  </si>
  <si>
    <t>налоговые, неналоговые доходы</t>
  </si>
  <si>
    <t>средства  ОМС</t>
  </si>
  <si>
    <t xml:space="preserve"> субсидия на зарплату</t>
  </si>
  <si>
    <t>дотации, подушевая субвенция</t>
  </si>
  <si>
    <t>иные (указать)</t>
  </si>
  <si>
    <t>4=5+6</t>
  </si>
  <si>
    <t>6=7+8+9+10+11</t>
  </si>
  <si>
    <t>12=2+3-6</t>
  </si>
  <si>
    <t>Информация об источниках выплаты заработной платы за счет средств консодлидированного бюджета муниципального района "Петровск-Забайкальский район" за 2010 год</t>
  </si>
  <si>
    <t>задолженность по зарплате с начислениями по местному бюджету на 01.01.2011г.</t>
  </si>
  <si>
    <t xml:space="preserve">Сведения об исполнении отдельных показателей  бюджетов по состоянию на 1 января  2011 года   </t>
  </si>
  <si>
    <t xml:space="preserve"> </t>
  </si>
  <si>
    <t>Приложение №1</t>
  </si>
  <si>
    <t>Приложение №2</t>
  </si>
  <si>
    <t>Приложение №3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</si>
</sst>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0.00_ ;[Red]\-0.00\ "/>
    <numFmt numFmtId="171" formatCode="_-* #,##0.0_р_._-;\-* #,##0.0_р_._-;_-* &quot;-&quot;?_р_._-;_-@_-"/>
    <numFmt numFmtId="172" formatCode="0.0%"/>
    <numFmt numFmtId="173" formatCode="0.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Times New Roman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9" fontId="7" fillId="0" borderId="1" xfId="23" applyNumberFormat="1" applyFont="1" applyBorder="1" applyAlignment="1">
      <alignment horizontal="right" vertical="center" wrapText="1"/>
    </xf>
    <xf numFmtId="172" fontId="7" fillId="0" borderId="1" xfId="22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vertical="center"/>
    </xf>
    <xf numFmtId="168" fontId="15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168" fontId="15" fillId="0" borderId="1" xfId="0" applyNumberFormat="1" applyFont="1" applyFill="1" applyBorder="1" applyAlignment="1">
      <alignment horizontal="right" vertical="center"/>
    </xf>
    <xf numFmtId="168" fontId="15" fillId="0" borderId="1" xfId="23" applyNumberFormat="1" applyFont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/>
    </xf>
    <xf numFmtId="168" fontId="15" fillId="0" borderId="1" xfId="19" applyNumberFormat="1" applyFont="1" applyFill="1" applyBorder="1" applyAlignment="1" applyProtection="1">
      <alignment horizontal="right" vertical="center"/>
      <protection hidden="1"/>
    </xf>
    <xf numFmtId="168" fontId="15" fillId="0" borderId="6" xfId="19" applyNumberFormat="1" applyFont="1" applyFill="1" applyBorder="1" applyAlignment="1" applyProtection="1">
      <alignment horizontal="right" vertical="center"/>
      <protection hidden="1"/>
    </xf>
    <xf numFmtId="168" fontId="15" fillId="0" borderId="1" xfId="18" applyNumberFormat="1" applyFont="1" applyFill="1" applyBorder="1" applyAlignment="1" applyProtection="1">
      <alignment horizontal="right" vertical="center"/>
      <protection hidden="1"/>
    </xf>
    <xf numFmtId="168" fontId="15" fillId="0" borderId="7" xfId="0" applyNumberFormat="1" applyFont="1" applyFill="1" applyBorder="1" applyAlignment="1">
      <alignment horizontal="right" vertical="center"/>
    </xf>
    <xf numFmtId="168" fontId="15" fillId="2" borderId="1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4" fontId="15" fillId="2" borderId="1" xfId="0" applyNumberFormat="1" applyFont="1" applyFill="1" applyBorder="1" applyAlignment="1">
      <alignment horizontal="right" vertical="center" wrapText="1"/>
    </xf>
    <xf numFmtId="168" fontId="15" fillId="2" borderId="1" xfId="0" applyNumberFormat="1" applyFont="1" applyFill="1" applyBorder="1" applyAlignment="1">
      <alignment horizontal="right" vertical="center"/>
    </xf>
    <xf numFmtId="168" fontId="15" fillId="2" borderId="0" xfId="0" applyNumberFormat="1" applyFont="1" applyFill="1" applyBorder="1" applyAlignment="1">
      <alignment horizontal="right" vertical="center"/>
    </xf>
    <xf numFmtId="168" fontId="0" fillId="0" borderId="1" xfId="0" applyNumberFormat="1" applyBorder="1" applyAlignment="1">
      <alignment/>
    </xf>
    <xf numFmtId="168" fontId="15" fillId="2" borderId="1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73" fontId="15" fillId="0" borderId="1" xfId="0" applyNumberFormat="1" applyFont="1" applyFill="1" applyBorder="1" applyAlignment="1">
      <alignment horizontal="right" vertical="center" wrapText="1"/>
    </xf>
    <xf numFmtId="173" fontId="15" fillId="0" borderId="1" xfId="0" applyNumberFormat="1" applyFont="1" applyFill="1" applyBorder="1" applyAlignment="1">
      <alignment horizontal="right" vertical="center"/>
    </xf>
    <xf numFmtId="168" fontId="17" fillId="0" borderId="1" xfId="0" applyNumberFormat="1" applyFont="1" applyFill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173" fontId="17" fillId="0" borderId="1" xfId="0" applyNumberFormat="1" applyFont="1" applyFill="1" applyBorder="1" applyAlignment="1">
      <alignment horizontal="right" vertical="center" wrapText="1"/>
    </xf>
    <xf numFmtId="168" fontId="17" fillId="2" borderId="1" xfId="0" applyNumberFormat="1" applyFont="1" applyFill="1" applyBorder="1" applyAlignment="1">
      <alignment horizontal="right" vertical="center"/>
    </xf>
    <xf numFmtId="173" fontId="17" fillId="0" borderId="1" xfId="0" applyNumberFormat="1" applyFont="1" applyFill="1" applyBorder="1" applyAlignment="1">
      <alignment horizontal="right" vertical="center"/>
    </xf>
    <xf numFmtId="168" fontId="17" fillId="0" borderId="1" xfId="0" applyNumberFormat="1" applyFont="1" applyFill="1" applyBorder="1" applyAlignment="1">
      <alignment horizontal="right" vertical="center"/>
    </xf>
    <xf numFmtId="168" fontId="17" fillId="0" borderId="1" xfId="23" applyNumberFormat="1" applyFont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/>
    </xf>
    <xf numFmtId="168" fontId="17" fillId="2" borderId="1" xfId="18" applyNumberFormat="1" applyFont="1" applyFill="1" applyBorder="1" applyAlignment="1" applyProtection="1">
      <alignment horizontal="right" vertical="center"/>
      <protection hidden="1"/>
    </xf>
    <xf numFmtId="168" fontId="17" fillId="0" borderId="7" xfId="0" applyNumberFormat="1" applyFont="1" applyFill="1" applyBorder="1" applyAlignment="1">
      <alignment horizontal="right" vertical="center"/>
    </xf>
    <xf numFmtId="168" fontId="17" fillId="2" borderId="1" xfId="0" applyNumberFormat="1" applyFont="1" applyFill="1" applyBorder="1" applyAlignment="1">
      <alignment/>
    </xf>
    <xf numFmtId="168" fontId="15" fillId="0" borderId="1" xfId="0" applyNumberFormat="1" applyFont="1" applyBorder="1" applyAlignment="1">
      <alignment/>
    </xf>
    <xf numFmtId="168" fontId="17" fillId="0" borderId="1" xfId="0" applyNumberFormat="1" applyFont="1" applyBorder="1" applyAlignment="1">
      <alignment/>
    </xf>
    <xf numFmtId="171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2" fontId="0" fillId="0" borderId="0" xfId="0" applyNumberFormat="1" applyFill="1" applyAlignment="1">
      <alignment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22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7" fillId="0" borderId="1" xfId="23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0" xfId="22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/>
    </xf>
    <xf numFmtId="0" fontId="0" fillId="0" borderId="8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49" fontId="16" fillId="2" borderId="0" xfId="0" applyNumberFormat="1" applyFont="1" applyFill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1" fillId="2" borderId="1" xfId="20" applyFont="1" applyFill="1" applyBorder="1" applyAlignment="1">
      <alignment horizontal="center" vertical="center" wrapText="1"/>
      <protection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" xfId="20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Лист2_1" xfId="20"/>
    <cellStyle name="Followed Hyperlink" xfId="21"/>
    <cellStyle name="Percent" xfId="22"/>
    <cellStyle name="Comma" xfId="23"/>
    <cellStyle name="Comma [0]" xfId="24"/>
  </cellStyles>
  <dxfs count="2"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28"/>
  <sheetViews>
    <sheetView workbookViewId="0" topLeftCell="A1">
      <pane xSplit="2" topLeftCell="C1" activePane="topRight" state="frozen"/>
      <selection pane="topLeft" activeCell="A6" sqref="A6"/>
      <selection pane="topRight" activeCell="J2" sqref="J2"/>
    </sheetView>
  </sheetViews>
  <sheetFormatPr defaultColWidth="9.00390625" defaultRowHeight="12.75"/>
  <cols>
    <col min="2" max="2" width="23.625" style="0" customWidth="1"/>
    <col min="3" max="3" width="13.00390625" style="0" customWidth="1"/>
    <col min="4" max="4" width="13.25390625" style="0" customWidth="1"/>
    <col min="6" max="6" width="10.00390625" style="0" customWidth="1"/>
    <col min="7" max="7" width="10.375" style="0" customWidth="1"/>
    <col min="8" max="8" width="14.75390625" style="76" customWidth="1"/>
    <col min="12" max="12" width="14.625" style="76" customWidth="1"/>
    <col min="14" max="15" width="9.75390625" style="0" bestFit="1" customWidth="1"/>
    <col min="16" max="16" width="14.625" style="76" customWidth="1"/>
    <col min="17" max="17" width="9.25390625" style="0" bestFit="1" customWidth="1"/>
    <col min="18" max="19" width="9.75390625" style="0" bestFit="1" customWidth="1"/>
    <col min="20" max="20" width="12.875" style="76" customWidth="1"/>
    <col min="21" max="21" width="9.25390625" style="0" bestFit="1" customWidth="1"/>
    <col min="22" max="22" width="14.125" style="0" customWidth="1"/>
    <col min="23" max="23" width="12.25390625" style="0" customWidth="1"/>
    <col min="24" max="24" width="15.00390625" style="76" customWidth="1"/>
    <col min="25" max="27" width="9.25390625" style="0" bestFit="1" customWidth="1"/>
    <col min="28" max="28" width="13.25390625" style="0" customWidth="1"/>
    <col min="30" max="31" width="14.125" style="0" customWidth="1"/>
    <col min="32" max="32" width="13.00390625" style="76" customWidth="1"/>
    <col min="34" max="35" width="10.25390625" style="0" customWidth="1"/>
    <col min="36" max="36" width="13.75390625" style="76" customWidth="1"/>
    <col min="38" max="38" width="15.25390625" style="0" customWidth="1"/>
    <col min="39" max="39" width="13.125" style="0" customWidth="1"/>
    <col min="40" max="40" width="15.75390625" style="76" customWidth="1"/>
    <col min="42" max="42" width="10.25390625" style="0" customWidth="1"/>
    <col min="44" max="44" width="14.875" style="76" customWidth="1"/>
    <col min="46" max="46" width="10.00390625" style="0" customWidth="1"/>
    <col min="47" max="47" width="10.25390625" style="0" customWidth="1"/>
    <col min="48" max="48" width="9.125" style="76" customWidth="1"/>
  </cols>
  <sheetData>
    <row r="2" spans="8:48" s="4" customFormat="1" ht="15.75">
      <c r="H2" s="73"/>
      <c r="I2" s="5"/>
      <c r="J2" s="4" t="s">
        <v>91</v>
      </c>
      <c r="L2" s="73"/>
      <c r="P2" s="73"/>
      <c r="T2" s="73"/>
      <c r="X2" s="73"/>
      <c r="AF2" s="73"/>
      <c r="AJ2" s="73"/>
      <c r="AN2" s="73"/>
      <c r="AR2" s="73"/>
      <c r="AV2" s="73"/>
    </row>
    <row r="3" spans="3:48" s="4" customFormat="1" ht="18">
      <c r="C3" s="12" t="s">
        <v>42</v>
      </c>
      <c r="H3" s="73"/>
      <c r="L3" s="73"/>
      <c r="P3" s="73"/>
      <c r="T3" s="73"/>
      <c r="X3" s="73"/>
      <c r="AF3" s="73"/>
      <c r="AJ3" s="73"/>
      <c r="AN3" s="73"/>
      <c r="AR3" s="73"/>
      <c r="AV3" s="73"/>
    </row>
    <row r="4" spans="4:48" s="4" customFormat="1" ht="18">
      <c r="D4" s="12" t="s">
        <v>43</v>
      </c>
      <c r="H4" s="73"/>
      <c r="L4" s="73"/>
      <c r="M4" s="4" t="s">
        <v>23</v>
      </c>
      <c r="P4" s="73"/>
      <c r="T4" s="73"/>
      <c r="X4" s="73"/>
      <c r="AF4" s="73"/>
      <c r="AJ4" s="73"/>
      <c r="AN4" s="73"/>
      <c r="AR4" s="73"/>
      <c r="AV4" s="73"/>
    </row>
    <row r="5" spans="1:49" s="4" customFormat="1" ht="12.75">
      <c r="A5" s="88" t="s">
        <v>6</v>
      </c>
      <c r="B5" s="88" t="s">
        <v>0</v>
      </c>
      <c r="C5" s="91" t="s">
        <v>7</v>
      </c>
      <c r="D5" s="92"/>
      <c r="E5" s="93"/>
      <c r="F5" s="91" t="s">
        <v>8</v>
      </c>
      <c r="G5" s="92"/>
      <c r="H5" s="92"/>
      <c r="I5" s="93"/>
      <c r="J5" s="91" t="s">
        <v>9</v>
      </c>
      <c r="K5" s="92"/>
      <c r="L5" s="92"/>
      <c r="M5" s="93"/>
      <c r="N5" s="91" t="s">
        <v>10</v>
      </c>
      <c r="O5" s="92"/>
      <c r="P5" s="92"/>
      <c r="Q5" s="93"/>
      <c r="R5" s="91" t="s">
        <v>11</v>
      </c>
      <c r="S5" s="92"/>
      <c r="T5" s="92"/>
      <c r="U5" s="93"/>
      <c r="V5" s="91" t="s">
        <v>12</v>
      </c>
      <c r="W5" s="92"/>
      <c r="X5" s="92"/>
      <c r="Y5" s="93"/>
      <c r="Z5" s="91" t="s">
        <v>13</v>
      </c>
      <c r="AA5" s="92"/>
      <c r="AB5" s="92"/>
      <c r="AC5" s="93"/>
      <c r="AD5" s="91" t="s">
        <v>14</v>
      </c>
      <c r="AE5" s="92"/>
      <c r="AF5" s="92"/>
      <c r="AG5" s="93"/>
      <c r="AH5" s="91" t="s">
        <v>15</v>
      </c>
      <c r="AI5" s="92"/>
      <c r="AJ5" s="92"/>
      <c r="AK5" s="93"/>
      <c r="AL5" s="91" t="s">
        <v>16</v>
      </c>
      <c r="AM5" s="92"/>
      <c r="AN5" s="92"/>
      <c r="AO5" s="93"/>
      <c r="AP5" s="83" t="s">
        <v>17</v>
      </c>
      <c r="AQ5" s="83"/>
      <c r="AR5" s="83"/>
      <c r="AS5" s="83"/>
      <c r="AT5" s="83" t="s">
        <v>67</v>
      </c>
      <c r="AU5" s="83"/>
      <c r="AV5" s="83"/>
      <c r="AW5" s="83"/>
    </row>
    <row r="6" spans="1:49" s="4" customFormat="1" ht="12.75">
      <c r="A6" s="89"/>
      <c r="B6" s="89"/>
      <c r="C6" s="84" t="s">
        <v>18</v>
      </c>
      <c r="D6" s="84" t="s">
        <v>19</v>
      </c>
      <c r="E6" s="84" t="s">
        <v>20</v>
      </c>
      <c r="F6" s="84" t="s">
        <v>18</v>
      </c>
      <c r="G6" s="84" t="s">
        <v>19</v>
      </c>
      <c r="H6" s="86" t="s">
        <v>21</v>
      </c>
      <c r="I6" s="84" t="s">
        <v>22</v>
      </c>
      <c r="J6" s="84" t="s">
        <v>18</v>
      </c>
      <c r="K6" s="84" t="s">
        <v>19</v>
      </c>
      <c r="L6" s="86" t="s">
        <v>21</v>
      </c>
      <c r="M6" s="84" t="s">
        <v>22</v>
      </c>
      <c r="N6" s="84" t="s">
        <v>18</v>
      </c>
      <c r="O6" s="84" t="s">
        <v>19</v>
      </c>
      <c r="P6" s="86" t="s">
        <v>21</v>
      </c>
      <c r="Q6" s="84" t="s">
        <v>22</v>
      </c>
      <c r="R6" s="84" t="s">
        <v>18</v>
      </c>
      <c r="S6" s="84" t="s">
        <v>19</v>
      </c>
      <c r="T6" s="86" t="s">
        <v>21</v>
      </c>
      <c r="U6" s="84" t="s">
        <v>22</v>
      </c>
      <c r="V6" s="84" t="s">
        <v>18</v>
      </c>
      <c r="W6" s="84" t="s">
        <v>19</v>
      </c>
      <c r="X6" s="86" t="s">
        <v>21</v>
      </c>
      <c r="Y6" s="84" t="s">
        <v>22</v>
      </c>
      <c r="Z6" s="84" t="s">
        <v>18</v>
      </c>
      <c r="AA6" s="84" t="s">
        <v>19</v>
      </c>
      <c r="AB6" s="84" t="s">
        <v>21</v>
      </c>
      <c r="AC6" s="84" t="s">
        <v>22</v>
      </c>
      <c r="AD6" s="84" t="s">
        <v>18</v>
      </c>
      <c r="AE6" s="84" t="s">
        <v>19</v>
      </c>
      <c r="AF6" s="86" t="s">
        <v>21</v>
      </c>
      <c r="AG6" s="84" t="s">
        <v>22</v>
      </c>
      <c r="AH6" s="84" t="s">
        <v>18</v>
      </c>
      <c r="AI6" s="84" t="s">
        <v>19</v>
      </c>
      <c r="AJ6" s="86" t="s">
        <v>21</v>
      </c>
      <c r="AK6" s="84" t="s">
        <v>22</v>
      </c>
      <c r="AL6" s="84" t="s">
        <v>18</v>
      </c>
      <c r="AM6" s="84" t="s">
        <v>19</v>
      </c>
      <c r="AN6" s="86" t="s">
        <v>21</v>
      </c>
      <c r="AO6" s="84" t="s">
        <v>22</v>
      </c>
      <c r="AP6" s="84" t="s">
        <v>18</v>
      </c>
      <c r="AQ6" s="84" t="s">
        <v>19</v>
      </c>
      <c r="AR6" s="86" t="s">
        <v>21</v>
      </c>
      <c r="AS6" s="84" t="s">
        <v>22</v>
      </c>
      <c r="AT6" s="84" t="s">
        <v>18</v>
      </c>
      <c r="AU6" s="84" t="s">
        <v>19</v>
      </c>
      <c r="AV6" s="86" t="s">
        <v>21</v>
      </c>
      <c r="AW6" s="84" t="s">
        <v>22</v>
      </c>
    </row>
    <row r="7" spans="1:49" s="4" customFormat="1" ht="12.75">
      <c r="A7" s="90"/>
      <c r="B7" s="90"/>
      <c r="C7" s="85"/>
      <c r="D7" s="85"/>
      <c r="E7" s="85"/>
      <c r="F7" s="85"/>
      <c r="G7" s="85"/>
      <c r="H7" s="87"/>
      <c r="I7" s="85"/>
      <c r="J7" s="85"/>
      <c r="K7" s="85"/>
      <c r="L7" s="87"/>
      <c r="M7" s="85"/>
      <c r="N7" s="85"/>
      <c r="O7" s="85"/>
      <c r="P7" s="87"/>
      <c r="Q7" s="85"/>
      <c r="R7" s="85"/>
      <c r="S7" s="85"/>
      <c r="T7" s="87"/>
      <c r="U7" s="85"/>
      <c r="V7" s="85"/>
      <c r="W7" s="85"/>
      <c r="X7" s="87"/>
      <c r="Y7" s="85"/>
      <c r="Z7" s="85"/>
      <c r="AA7" s="85"/>
      <c r="AB7" s="85"/>
      <c r="AC7" s="85"/>
      <c r="AD7" s="85"/>
      <c r="AE7" s="85"/>
      <c r="AF7" s="87"/>
      <c r="AG7" s="85"/>
      <c r="AH7" s="85"/>
      <c r="AI7" s="85"/>
      <c r="AJ7" s="87"/>
      <c r="AK7" s="85"/>
      <c r="AL7" s="85"/>
      <c r="AM7" s="85"/>
      <c r="AN7" s="87"/>
      <c r="AO7" s="85"/>
      <c r="AP7" s="85"/>
      <c r="AQ7" s="85"/>
      <c r="AR7" s="87"/>
      <c r="AS7" s="85"/>
      <c r="AT7" s="85"/>
      <c r="AU7" s="85"/>
      <c r="AV7" s="87"/>
      <c r="AW7" s="85"/>
    </row>
    <row r="8" spans="1:49" s="4" customFormat="1" ht="12.75">
      <c r="A8" s="7">
        <v>1</v>
      </c>
      <c r="B8" s="7">
        <v>2</v>
      </c>
      <c r="C8" s="8">
        <v>3</v>
      </c>
      <c r="D8" s="7">
        <v>4</v>
      </c>
      <c r="E8" s="7">
        <v>5</v>
      </c>
      <c r="F8" s="8">
        <v>6</v>
      </c>
      <c r="G8" s="7">
        <v>7</v>
      </c>
      <c r="H8" s="74">
        <v>8</v>
      </c>
      <c r="I8" s="7">
        <v>9</v>
      </c>
      <c r="J8" s="8">
        <v>10</v>
      </c>
      <c r="K8" s="7">
        <v>11</v>
      </c>
      <c r="L8" s="74">
        <v>12</v>
      </c>
      <c r="M8" s="8">
        <v>13</v>
      </c>
      <c r="N8" s="7">
        <v>14</v>
      </c>
      <c r="O8" s="7">
        <v>15</v>
      </c>
      <c r="P8" s="74">
        <v>16</v>
      </c>
      <c r="Q8" s="8">
        <v>17</v>
      </c>
      <c r="R8" s="7">
        <v>18</v>
      </c>
      <c r="S8" s="7">
        <v>19</v>
      </c>
      <c r="T8" s="78">
        <v>20</v>
      </c>
      <c r="U8" s="7">
        <v>21</v>
      </c>
      <c r="V8" s="7">
        <v>22</v>
      </c>
      <c r="W8" s="7">
        <v>23</v>
      </c>
      <c r="X8" s="78">
        <v>24</v>
      </c>
      <c r="Y8" s="7">
        <v>25</v>
      </c>
      <c r="Z8" s="7">
        <v>26</v>
      </c>
      <c r="AA8" s="8">
        <v>27</v>
      </c>
      <c r="AB8" s="7">
        <v>28</v>
      </c>
      <c r="AC8" s="7">
        <v>29</v>
      </c>
      <c r="AD8" s="7">
        <v>30</v>
      </c>
      <c r="AE8" s="8">
        <v>31</v>
      </c>
      <c r="AF8" s="74">
        <v>32</v>
      </c>
      <c r="AG8" s="7">
        <v>33</v>
      </c>
      <c r="AH8" s="8">
        <v>34</v>
      </c>
      <c r="AI8" s="7">
        <v>35</v>
      </c>
      <c r="AJ8" s="74">
        <v>36</v>
      </c>
      <c r="AK8" s="7">
        <v>37</v>
      </c>
      <c r="AL8" s="8">
        <v>38</v>
      </c>
      <c r="AM8" s="7">
        <v>39</v>
      </c>
      <c r="AN8" s="74">
        <v>40</v>
      </c>
      <c r="AO8" s="8">
        <v>41</v>
      </c>
      <c r="AP8" s="7">
        <v>42</v>
      </c>
      <c r="AQ8" s="7">
        <v>43</v>
      </c>
      <c r="AR8" s="74">
        <v>44</v>
      </c>
      <c r="AS8" s="8">
        <v>45</v>
      </c>
      <c r="AT8" s="7">
        <v>46</v>
      </c>
      <c r="AU8" s="7">
        <v>47</v>
      </c>
      <c r="AV8" s="74">
        <v>48</v>
      </c>
      <c r="AW8" s="8">
        <v>49</v>
      </c>
    </row>
    <row r="9" spans="1:49" s="4" customFormat="1" ht="15.75">
      <c r="A9" s="1" t="s">
        <v>1</v>
      </c>
      <c r="B9" s="2" t="s">
        <v>44</v>
      </c>
      <c r="C9" s="37">
        <v>1964.635</v>
      </c>
      <c r="D9" s="36">
        <v>1964.371</v>
      </c>
      <c r="E9" s="36">
        <f>D9/C9*100</f>
        <v>99.98656238945148</v>
      </c>
      <c r="F9" s="10">
        <v>1246.5</v>
      </c>
      <c r="G9" s="10">
        <v>1246.3</v>
      </c>
      <c r="H9" s="75">
        <f>G9/D9</f>
        <v>0.6344524532280307</v>
      </c>
      <c r="I9" s="11">
        <f>G9/F9</f>
        <v>0.9998395507420778</v>
      </c>
      <c r="J9" s="10">
        <v>57.7</v>
      </c>
      <c r="K9" s="10">
        <v>57.7</v>
      </c>
      <c r="L9" s="75">
        <f>K9/D9</f>
        <v>0.029373270120562765</v>
      </c>
      <c r="M9" s="11">
        <f>K9/J9</f>
        <v>1</v>
      </c>
      <c r="N9" s="10"/>
      <c r="O9" s="10"/>
      <c r="P9" s="75">
        <f>O9/D9</f>
        <v>0</v>
      </c>
      <c r="Q9" s="11"/>
      <c r="R9" s="10"/>
      <c r="S9" s="10"/>
      <c r="T9" s="75"/>
      <c r="U9" s="11"/>
      <c r="V9" s="10">
        <v>347.61</v>
      </c>
      <c r="W9" s="10">
        <v>347.608</v>
      </c>
      <c r="X9" s="75">
        <f>W9/D9</f>
        <v>0.17695638960257506</v>
      </c>
      <c r="Y9" s="11">
        <f>W9/V9</f>
        <v>0.9999942464255919</v>
      </c>
      <c r="Z9" s="10"/>
      <c r="AA9" s="10"/>
      <c r="AB9" s="11"/>
      <c r="AC9" s="11"/>
      <c r="AD9" s="10"/>
      <c r="AE9" s="10"/>
      <c r="AF9" s="75"/>
      <c r="AG9" s="11"/>
      <c r="AH9" s="10">
        <v>303.489</v>
      </c>
      <c r="AI9" s="10">
        <v>303.488</v>
      </c>
      <c r="AJ9" s="75">
        <f>AI9/D9</f>
        <v>0.15449627387087264</v>
      </c>
      <c r="AK9" s="11">
        <f>AI9/AH9</f>
        <v>0.9999967049876602</v>
      </c>
      <c r="AL9" s="10"/>
      <c r="AM9" s="10"/>
      <c r="AN9" s="75"/>
      <c r="AO9" s="11"/>
      <c r="AP9" s="10"/>
      <c r="AQ9" s="10"/>
      <c r="AR9" s="75"/>
      <c r="AS9" s="11"/>
      <c r="AT9" s="10">
        <v>9.31</v>
      </c>
      <c r="AU9" s="10">
        <v>9.31</v>
      </c>
      <c r="AV9" s="75">
        <f>AU9/D9</f>
        <v>0.004739430586177458</v>
      </c>
      <c r="AW9" s="11">
        <f>AU9/AT9</f>
        <v>1</v>
      </c>
    </row>
    <row r="10" spans="1:49" s="4" customFormat="1" ht="15.75">
      <c r="A10" s="1" t="s">
        <v>2</v>
      </c>
      <c r="B10" s="2" t="s">
        <v>45</v>
      </c>
      <c r="C10" s="37">
        <v>4388.09</v>
      </c>
      <c r="D10" s="46">
        <v>4388.09</v>
      </c>
      <c r="E10" s="36">
        <f aca="true" t="shared" si="0" ref="E10:E24">D10/C10*100</f>
        <v>100</v>
      </c>
      <c r="F10" s="10">
        <v>1264.7</v>
      </c>
      <c r="G10" s="10">
        <v>1264.7</v>
      </c>
      <c r="H10" s="75">
        <f aca="true" t="shared" si="1" ref="H10:H24">G10/D10</f>
        <v>0.28821195554330015</v>
      </c>
      <c r="I10" s="11">
        <f aca="true" t="shared" si="2" ref="I10:I23">G10/F10</f>
        <v>1</v>
      </c>
      <c r="J10" s="10">
        <v>57.7</v>
      </c>
      <c r="K10" s="10">
        <v>57.7</v>
      </c>
      <c r="L10" s="75">
        <f aca="true" t="shared" si="3" ref="L10:L24">K10/D10</f>
        <v>0.013149228935596126</v>
      </c>
      <c r="M10" s="11">
        <f aca="true" t="shared" si="4" ref="M10:M24">K10/J10</f>
        <v>1</v>
      </c>
      <c r="N10" s="10">
        <v>3</v>
      </c>
      <c r="O10" s="10">
        <v>3</v>
      </c>
      <c r="P10" s="75">
        <f aca="true" t="shared" si="5" ref="P10:P23">O10/D10</f>
        <v>0.0006836687488178228</v>
      </c>
      <c r="Q10" s="11"/>
      <c r="R10" s="10"/>
      <c r="S10" s="10"/>
      <c r="T10" s="75"/>
      <c r="U10" s="11"/>
      <c r="V10" s="10">
        <v>21.313</v>
      </c>
      <c r="W10" s="10">
        <v>21.313</v>
      </c>
      <c r="X10" s="75">
        <f aca="true" t="shared" si="6" ref="X10:X24">W10/D10</f>
        <v>0.004857010681184752</v>
      </c>
      <c r="Y10" s="11">
        <f>W10/V10</f>
        <v>1</v>
      </c>
      <c r="Z10" s="10"/>
      <c r="AA10" s="10"/>
      <c r="AB10" s="11"/>
      <c r="AC10" s="11"/>
      <c r="AD10" s="10"/>
      <c r="AE10" s="10"/>
      <c r="AF10" s="75"/>
      <c r="AG10" s="11"/>
      <c r="AH10" s="10">
        <v>2991.117</v>
      </c>
      <c r="AI10" s="10">
        <v>2991.117</v>
      </c>
      <c r="AJ10" s="75">
        <f aca="true" t="shared" si="7" ref="AJ10:AJ24">AI10/D10</f>
        <v>0.6816444056525732</v>
      </c>
      <c r="AK10" s="11">
        <f aca="true" t="shared" si="8" ref="AK10:AK24">AI10/AH10</f>
        <v>1</v>
      </c>
      <c r="AL10" s="10"/>
      <c r="AM10" s="10"/>
      <c r="AN10" s="75"/>
      <c r="AO10" s="11"/>
      <c r="AP10" s="10"/>
      <c r="AQ10" s="10"/>
      <c r="AR10" s="75"/>
      <c r="AS10" s="11"/>
      <c r="AT10" s="10">
        <v>50.222</v>
      </c>
      <c r="AU10" s="10">
        <v>50.221</v>
      </c>
      <c r="AV10" s="75">
        <f aca="true" t="shared" si="9" ref="AV10:AV24">AU10/D10</f>
        <v>0.011444842744793291</v>
      </c>
      <c r="AW10" s="11">
        <f aca="true" t="shared" si="10" ref="AW10:AW24">AU10/AT10</f>
        <v>0.9999800884074708</v>
      </c>
    </row>
    <row r="11" spans="1:49" s="4" customFormat="1" ht="15.75">
      <c r="A11" s="1" t="s">
        <v>3</v>
      </c>
      <c r="B11" s="2" t="s">
        <v>46</v>
      </c>
      <c r="C11" s="37">
        <v>4502.026</v>
      </c>
      <c r="D11" s="46">
        <v>4463.153</v>
      </c>
      <c r="E11" s="36">
        <f t="shared" si="0"/>
        <v>99.13654430249849</v>
      </c>
      <c r="F11" s="10">
        <v>2271.9</v>
      </c>
      <c r="G11" s="10">
        <v>2270.9</v>
      </c>
      <c r="H11" s="75">
        <f t="shared" si="1"/>
        <v>0.5088106995211681</v>
      </c>
      <c r="I11" s="11">
        <f t="shared" si="2"/>
        <v>0.9995598397816805</v>
      </c>
      <c r="J11" s="10">
        <v>138.1</v>
      </c>
      <c r="K11" s="10">
        <v>138.1</v>
      </c>
      <c r="L11" s="75">
        <f t="shared" si="3"/>
        <v>0.03094225091544027</v>
      </c>
      <c r="M11" s="11">
        <f t="shared" si="4"/>
        <v>1</v>
      </c>
      <c r="N11" s="10"/>
      <c r="O11" s="10"/>
      <c r="P11" s="75">
        <f t="shared" si="5"/>
        <v>0</v>
      </c>
      <c r="Q11" s="11"/>
      <c r="R11" s="10"/>
      <c r="S11" s="10"/>
      <c r="T11" s="75"/>
      <c r="U11" s="11"/>
      <c r="V11" s="10">
        <v>280.263</v>
      </c>
      <c r="W11" s="10">
        <v>280.263</v>
      </c>
      <c r="X11" s="75">
        <f t="shared" si="6"/>
        <v>0.06279484481038404</v>
      </c>
      <c r="Y11" s="11">
        <f>W11/V11</f>
        <v>1</v>
      </c>
      <c r="Z11" s="10"/>
      <c r="AA11" s="10"/>
      <c r="AB11" s="11"/>
      <c r="AC11" s="11"/>
      <c r="AD11" s="10"/>
      <c r="AE11" s="10"/>
      <c r="AF11" s="75"/>
      <c r="AG11" s="11"/>
      <c r="AH11" s="10">
        <v>309.548</v>
      </c>
      <c r="AI11" s="10">
        <v>309.548</v>
      </c>
      <c r="AJ11" s="75">
        <f t="shared" si="7"/>
        <v>0.06935634964788345</v>
      </c>
      <c r="AK11" s="11">
        <f t="shared" si="8"/>
        <v>1</v>
      </c>
      <c r="AL11" s="10"/>
      <c r="AM11" s="10"/>
      <c r="AN11" s="75"/>
      <c r="AO11" s="11"/>
      <c r="AP11" s="10"/>
      <c r="AQ11" s="10"/>
      <c r="AR11" s="75"/>
      <c r="AS11" s="11"/>
      <c r="AT11" s="10">
        <v>1502.199</v>
      </c>
      <c r="AU11" s="10">
        <v>1464.368</v>
      </c>
      <c r="AV11" s="75">
        <f t="shared" si="9"/>
        <v>0.328101680583211</v>
      </c>
      <c r="AW11" s="11">
        <f t="shared" si="10"/>
        <v>0.974816252706865</v>
      </c>
    </row>
    <row r="12" spans="1:49" s="4" customFormat="1" ht="15.75">
      <c r="A12" s="1" t="s">
        <v>4</v>
      </c>
      <c r="B12" s="2" t="s">
        <v>47</v>
      </c>
      <c r="C12" s="37">
        <v>2630.3</v>
      </c>
      <c r="D12" s="46">
        <v>2426.748</v>
      </c>
      <c r="E12" s="36">
        <f t="shared" si="0"/>
        <v>92.26126297380527</v>
      </c>
      <c r="F12" s="10">
        <v>1630.4</v>
      </c>
      <c r="G12" s="10">
        <v>1630.3</v>
      </c>
      <c r="H12" s="75">
        <f t="shared" si="1"/>
        <v>0.6718044065556045</v>
      </c>
      <c r="I12" s="11">
        <f t="shared" si="2"/>
        <v>0.9999386653581942</v>
      </c>
      <c r="J12" s="10">
        <v>57.7</v>
      </c>
      <c r="K12" s="10">
        <v>57.7</v>
      </c>
      <c r="L12" s="75">
        <f t="shared" si="3"/>
        <v>0.023776675616916137</v>
      </c>
      <c r="M12" s="11">
        <f t="shared" si="4"/>
        <v>1</v>
      </c>
      <c r="N12" s="10"/>
      <c r="O12" s="10"/>
      <c r="P12" s="75">
        <f t="shared" si="5"/>
        <v>0</v>
      </c>
      <c r="Q12" s="11"/>
      <c r="R12" s="10"/>
      <c r="S12" s="10"/>
      <c r="T12" s="75"/>
      <c r="U12" s="11"/>
      <c r="V12" s="10">
        <v>6</v>
      </c>
      <c r="W12" s="10">
        <v>6</v>
      </c>
      <c r="X12" s="75">
        <f t="shared" si="6"/>
        <v>0.0024724446048786275</v>
      </c>
      <c r="Y12" s="11"/>
      <c r="Z12" s="10"/>
      <c r="AA12" s="10"/>
      <c r="AB12" s="11"/>
      <c r="AC12" s="11"/>
      <c r="AD12" s="10"/>
      <c r="AE12" s="10"/>
      <c r="AF12" s="75"/>
      <c r="AG12" s="11"/>
      <c r="AH12" s="10">
        <v>691.891</v>
      </c>
      <c r="AI12" s="10">
        <v>691.889</v>
      </c>
      <c r="AJ12" s="75">
        <f t="shared" si="7"/>
        <v>0.28510953753747814</v>
      </c>
      <c r="AK12" s="11">
        <f t="shared" si="8"/>
        <v>0.9999971093712738</v>
      </c>
      <c r="AL12" s="10"/>
      <c r="AM12" s="10"/>
      <c r="AN12" s="75"/>
      <c r="AO12" s="11"/>
      <c r="AP12" s="10"/>
      <c r="AQ12" s="10"/>
      <c r="AR12" s="75"/>
      <c r="AS12" s="11"/>
      <c r="AT12" s="10">
        <v>244.364</v>
      </c>
      <c r="AU12" s="10">
        <v>40.806</v>
      </c>
      <c r="AV12" s="75">
        <f t="shared" si="9"/>
        <v>0.016815095757779546</v>
      </c>
      <c r="AW12" s="11">
        <f t="shared" si="10"/>
        <v>0.1669885907907875</v>
      </c>
    </row>
    <row r="13" spans="1:49" s="4" customFormat="1" ht="15.75">
      <c r="A13" s="1" t="s">
        <v>40</v>
      </c>
      <c r="B13" s="2" t="s">
        <v>48</v>
      </c>
      <c r="C13" s="37">
        <v>1262.9</v>
      </c>
      <c r="D13" s="46">
        <v>1256.181</v>
      </c>
      <c r="E13" s="36">
        <f t="shared" si="0"/>
        <v>99.46797054398606</v>
      </c>
      <c r="F13" s="10">
        <v>1193</v>
      </c>
      <c r="G13" s="10">
        <v>1192.6</v>
      </c>
      <c r="H13" s="75">
        <f t="shared" si="1"/>
        <v>0.9493854786849983</v>
      </c>
      <c r="I13" s="11">
        <f t="shared" si="2"/>
        <v>0.9996647108130762</v>
      </c>
      <c r="J13" s="10">
        <v>44.6</v>
      </c>
      <c r="K13" s="10">
        <v>44.6</v>
      </c>
      <c r="L13" s="75">
        <f t="shared" si="3"/>
        <v>0.03550443765667527</v>
      </c>
      <c r="M13" s="11">
        <f t="shared" si="4"/>
        <v>1</v>
      </c>
      <c r="N13" s="10"/>
      <c r="O13" s="10"/>
      <c r="P13" s="75">
        <f t="shared" si="5"/>
        <v>0</v>
      </c>
      <c r="Q13" s="11"/>
      <c r="R13" s="10"/>
      <c r="S13" s="10"/>
      <c r="T13" s="75"/>
      <c r="U13" s="11"/>
      <c r="V13" s="10">
        <v>12.95</v>
      </c>
      <c r="W13" s="10">
        <v>12.922</v>
      </c>
      <c r="X13" s="75">
        <f t="shared" si="6"/>
        <v>0.01028673415694076</v>
      </c>
      <c r="Y13" s="11">
        <f>W13/V13</f>
        <v>0.997837837837838</v>
      </c>
      <c r="Z13" s="10"/>
      <c r="AA13" s="10"/>
      <c r="AB13" s="11"/>
      <c r="AC13" s="11"/>
      <c r="AD13" s="10"/>
      <c r="AE13" s="10"/>
      <c r="AF13" s="75"/>
      <c r="AG13" s="11"/>
      <c r="AH13" s="10">
        <v>6.102</v>
      </c>
      <c r="AI13" s="10">
        <v>6.033</v>
      </c>
      <c r="AJ13" s="75">
        <f t="shared" si="7"/>
        <v>0.004802651847146231</v>
      </c>
      <c r="AK13" s="11">
        <f t="shared" si="8"/>
        <v>0.988692232055064</v>
      </c>
      <c r="AL13" s="10"/>
      <c r="AM13" s="10"/>
      <c r="AN13" s="75"/>
      <c r="AO13" s="11"/>
      <c r="AP13" s="10"/>
      <c r="AQ13" s="10"/>
      <c r="AR13" s="75"/>
      <c r="AS13" s="11"/>
      <c r="AT13" s="10">
        <v>6.22</v>
      </c>
      <c r="AU13" s="10"/>
      <c r="AV13" s="75">
        <f t="shared" si="9"/>
        <v>0</v>
      </c>
      <c r="AW13" s="11"/>
    </row>
    <row r="14" spans="1:49" s="4" customFormat="1" ht="15.75">
      <c r="A14" s="1" t="s">
        <v>57</v>
      </c>
      <c r="B14" s="2" t="s">
        <v>49</v>
      </c>
      <c r="C14" s="37">
        <v>10066.6</v>
      </c>
      <c r="D14" s="46">
        <v>9587.068</v>
      </c>
      <c r="E14" s="36">
        <f t="shared" si="0"/>
        <v>95.23640553910953</v>
      </c>
      <c r="F14" s="10">
        <v>2521.1</v>
      </c>
      <c r="G14" s="10">
        <v>2399.8</v>
      </c>
      <c r="H14" s="75">
        <f t="shared" si="1"/>
        <v>0.2503163636682248</v>
      </c>
      <c r="I14" s="11">
        <f t="shared" si="2"/>
        <v>0.9518860814723733</v>
      </c>
      <c r="J14" s="10">
        <v>57.7</v>
      </c>
      <c r="K14" s="10">
        <v>57.7</v>
      </c>
      <c r="L14" s="75">
        <f t="shared" si="3"/>
        <v>0.006018524120200254</v>
      </c>
      <c r="M14" s="11">
        <f t="shared" si="4"/>
        <v>1</v>
      </c>
      <c r="N14" s="10">
        <v>200</v>
      </c>
      <c r="O14" s="10">
        <v>200</v>
      </c>
      <c r="P14" s="75">
        <f t="shared" si="5"/>
        <v>0.02086143542530417</v>
      </c>
      <c r="Q14" s="11">
        <f>O14/N14</f>
        <v>1</v>
      </c>
      <c r="R14" s="10"/>
      <c r="S14" s="10"/>
      <c r="T14" s="75"/>
      <c r="U14" s="11"/>
      <c r="V14" s="10">
        <v>1017.789</v>
      </c>
      <c r="W14" s="10">
        <v>659.537</v>
      </c>
      <c r="X14" s="75">
        <f t="shared" si="6"/>
        <v>0.06879444268049419</v>
      </c>
      <c r="Y14" s="11">
        <f>W14/V14</f>
        <v>0.6480095579732146</v>
      </c>
      <c r="Z14" s="10"/>
      <c r="AA14" s="10"/>
      <c r="AB14" s="11"/>
      <c r="AC14" s="11"/>
      <c r="AD14" s="10">
        <v>973.4</v>
      </c>
      <c r="AE14" s="10">
        <v>973.44</v>
      </c>
      <c r="AF14" s="75">
        <f>AE14/D14</f>
        <v>0.10153677850204047</v>
      </c>
      <c r="AG14" s="11">
        <f>AE14/AD14</f>
        <v>1.0000410930758168</v>
      </c>
      <c r="AH14" s="10">
        <v>858.621</v>
      </c>
      <c r="AI14" s="10">
        <v>858.619</v>
      </c>
      <c r="AJ14" s="75">
        <f t="shared" si="7"/>
        <v>0.08956012411719622</v>
      </c>
      <c r="AK14" s="11">
        <f t="shared" si="8"/>
        <v>0.9999976706835729</v>
      </c>
      <c r="AL14" s="10">
        <v>173.2</v>
      </c>
      <c r="AM14" s="10">
        <v>173.187</v>
      </c>
      <c r="AN14" s="75">
        <f>AM14/D14</f>
        <v>0.01806464708501077</v>
      </c>
      <c r="AO14" s="11">
        <f>AM14/AL14</f>
        <v>0.9999249422632795</v>
      </c>
      <c r="AP14" s="10"/>
      <c r="AQ14" s="10"/>
      <c r="AR14" s="75"/>
      <c r="AS14" s="11"/>
      <c r="AT14" s="10">
        <v>4264.807</v>
      </c>
      <c r="AU14" s="10">
        <v>4264.807</v>
      </c>
      <c r="AV14" s="75">
        <f t="shared" si="9"/>
        <v>0.44484997915942603</v>
      </c>
      <c r="AW14" s="11">
        <f t="shared" si="10"/>
        <v>1</v>
      </c>
    </row>
    <row r="15" spans="1:49" s="4" customFormat="1" ht="15.75">
      <c r="A15" s="1" t="s">
        <v>58</v>
      </c>
      <c r="B15" s="2" t="s">
        <v>50</v>
      </c>
      <c r="C15" s="37">
        <v>2485.13</v>
      </c>
      <c r="D15" s="46">
        <v>2399.958</v>
      </c>
      <c r="E15" s="36">
        <f t="shared" si="0"/>
        <v>96.5727346255528</v>
      </c>
      <c r="F15" s="10">
        <v>1609.5</v>
      </c>
      <c r="G15" s="10">
        <v>1550.5</v>
      </c>
      <c r="H15" s="75">
        <f t="shared" si="1"/>
        <v>0.646052972593687</v>
      </c>
      <c r="I15" s="11">
        <f t="shared" si="2"/>
        <v>0.9633426529978254</v>
      </c>
      <c r="J15" s="10">
        <v>70.7</v>
      </c>
      <c r="K15" s="10">
        <v>70.7</v>
      </c>
      <c r="L15" s="75">
        <f t="shared" si="3"/>
        <v>0.02945884886318844</v>
      </c>
      <c r="M15" s="11">
        <f t="shared" si="4"/>
        <v>1</v>
      </c>
      <c r="N15" s="10">
        <v>40.5</v>
      </c>
      <c r="O15" s="10">
        <v>40.5</v>
      </c>
      <c r="P15" s="75">
        <f t="shared" si="5"/>
        <v>0.016875295317668057</v>
      </c>
      <c r="Q15" s="11">
        <f>O15/N15</f>
        <v>1</v>
      </c>
      <c r="R15" s="10"/>
      <c r="S15" s="10"/>
      <c r="T15" s="75"/>
      <c r="U15" s="11"/>
      <c r="V15" s="10"/>
      <c r="W15" s="10"/>
      <c r="X15" s="75">
        <f t="shared" si="6"/>
        <v>0</v>
      </c>
      <c r="Y15" s="11"/>
      <c r="Z15" s="10"/>
      <c r="AA15" s="10"/>
      <c r="AB15" s="11"/>
      <c r="AC15" s="11"/>
      <c r="AD15" s="10"/>
      <c r="AE15" s="10"/>
      <c r="AF15" s="75"/>
      <c r="AG15" s="11"/>
      <c r="AH15" s="10">
        <v>165.916</v>
      </c>
      <c r="AI15" s="10">
        <v>145.215</v>
      </c>
      <c r="AJ15" s="75">
        <f t="shared" si="7"/>
        <v>0.06050730887790536</v>
      </c>
      <c r="AK15" s="11">
        <f t="shared" si="8"/>
        <v>0.8752320451312713</v>
      </c>
      <c r="AL15" s="10"/>
      <c r="AM15" s="10"/>
      <c r="AN15" s="75"/>
      <c r="AO15" s="11"/>
      <c r="AP15" s="10"/>
      <c r="AQ15" s="10"/>
      <c r="AR15" s="75"/>
      <c r="AS15" s="11"/>
      <c r="AT15" s="10">
        <v>598.5</v>
      </c>
      <c r="AU15" s="10">
        <v>593.034</v>
      </c>
      <c r="AV15" s="75">
        <f t="shared" si="9"/>
        <v>0.24710182428192493</v>
      </c>
      <c r="AW15" s="11">
        <f t="shared" si="10"/>
        <v>0.9908671679197995</v>
      </c>
    </row>
    <row r="16" spans="1:49" s="4" customFormat="1" ht="15.75">
      <c r="A16" s="1" t="s">
        <v>59</v>
      </c>
      <c r="B16" s="2" t="s">
        <v>51</v>
      </c>
      <c r="C16" s="37">
        <v>1521</v>
      </c>
      <c r="D16" s="46">
        <v>1490.826</v>
      </c>
      <c r="E16" s="36">
        <f t="shared" si="0"/>
        <v>98.01617357001973</v>
      </c>
      <c r="F16" s="10">
        <v>1158.3</v>
      </c>
      <c r="G16" s="10">
        <v>1157.1</v>
      </c>
      <c r="H16" s="75">
        <f t="shared" si="1"/>
        <v>0.7761469145292609</v>
      </c>
      <c r="I16" s="11">
        <f t="shared" si="2"/>
        <v>0.9989639989639989</v>
      </c>
      <c r="J16" s="10">
        <v>57.7</v>
      </c>
      <c r="K16" s="10">
        <v>57.7</v>
      </c>
      <c r="L16" s="75">
        <f t="shared" si="3"/>
        <v>0.038703376517447374</v>
      </c>
      <c r="M16" s="11">
        <f t="shared" si="4"/>
        <v>1</v>
      </c>
      <c r="N16" s="10"/>
      <c r="O16" s="10"/>
      <c r="P16" s="75">
        <f t="shared" si="5"/>
        <v>0</v>
      </c>
      <c r="Q16" s="11"/>
      <c r="R16" s="10"/>
      <c r="S16" s="10"/>
      <c r="T16" s="75"/>
      <c r="U16" s="11"/>
      <c r="V16" s="10"/>
      <c r="W16" s="10"/>
      <c r="X16" s="75">
        <f t="shared" si="6"/>
        <v>0</v>
      </c>
      <c r="Y16" s="11"/>
      <c r="Z16" s="10"/>
      <c r="AA16" s="10"/>
      <c r="AB16" s="11"/>
      <c r="AC16" s="11"/>
      <c r="AD16" s="10"/>
      <c r="AE16" s="10"/>
      <c r="AF16" s="75"/>
      <c r="AG16" s="11"/>
      <c r="AH16" s="10">
        <v>207.6</v>
      </c>
      <c r="AI16" s="10">
        <v>207.481</v>
      </c>
      <c r="AJ16" s="75">
        <f t="shared" si="7"/>
        <v>0.13917184165019927</v>
      </c>
      <c r="AK16" s="11">
        <f t="shared" si="8"/>
        <v>0.999426782273603</v>
      </c>
      <c r="AL16" s="10"/>
      <c r="AM16" s="10"/>
      <c r="AN16" s="75"/>
      <c r="AO16" s="11"/>
      <c r="AP16" s="10"/>
      <c r="AQ16" s="10"/>
      <c r="AR16" s="75"/>
      <c r="AS16" s="11"/>
      <c r="AT16" s="10">
        <v>97.4</v>
      </c>
      <c r="AU16" s="10">
        <v>68.5</v>
      </c>
      <c r="AV16" s="75">
        <f t="shared" si="9"/>
        <v>0.045947682694023315</v>
      </c>
      <c r="AW16" s="11">
        <f t="shared" si="10"/>
        <v>0.7032854209445585</v>
      </c>
    </row>
    <row r="17" spans="1:49" s="4" customFormat="1" ht="15.75">
      <c r="A17" s="1" t="s">
        <v>60</v>
      </c>
      <c r="B17" s="2" t="s">
        <v>52</v>
      </c>
      <c r="C17" s="37">
        <v>1124.4</v>
      </c>
      <c r="D17" s="46">
        <v>1091.411</v>
      </c>
      <c r="E17" s="36">
        <f t="shared" si="0"/>
        <v>97.06607968694414</v>
      </c>
      <c r="F17" s="10">
        <v>754.8</v>
      </c>
      <c r="G17" s="10">
        <v>754.8</v>
      </c>
      <c r="H17" s="75">
        <f t="shared" si="1"/>
        <v>0.6915818147334046</v>
      </c>
      <c r="I17" s="11">
        <f t="shared" si="2"/>
        <v>1</v>
      </c>
      <c r="J17" s="10">
        <v>44.6</v>
      </c>
      <c r="K17" s="10">
        <v>44.6</v>
      </c>
      <c r="L17" s="75">
        <f t="shared" si="3"/>
        <v>0.04086453224312381</v>
      </c>
      <c r="M17" s="11">
        <f t="shared" si="4"/>
        <v>1</v>
      </c>
      <c r="N17" s="10"/>
      <c r="O17" s="10"/>
      <c r="P17" s="75">
        <f t="shared" si="5"/>
        <v>0</v>
      </c>
      <c r="Q17" s="11"/>
      <c r="R17" s="10"/>
      <c r="S17" s="10"/>
      <c r="T17" s="75"/>
      <c r="U17" s="11"/>
      <c r="V17" s="10"/>
      <c r="W17" s="10"/>
      <c r="X17" s="75">
        <f t="shared" si="6"/>
        <v>0</v>
      </c>
      <c r="Y17" s="11"/>
      <c r="Z17" s="10"/>
      <c r="AA17" s="10"/>
      <c r="AB17" s="11"/>
      <c r="AC17" s="11"/>
      <c r="AD17" s="10"/>
      <c r="AE17" s="10"/>
      <c r="AF17" s="75"/>
      <c r="AG17" s="11"/>
      <c r="AH17" s="10">
        <v>37</v>
      </c>
      <c r="AI17" s="10">
        <v>37</v>
      </c>
      <c r="AJ17" s="75">
        <f t="shared" si="7"/>
        <v>0.0339010693496767</v>
      </c>
      <c r="AK17" s="11">
        <f t="shared" si="8"/>
        <v>1</v>
      </c>
      <c r="AL17" s="10"/>
      <c r="AM17" s="10"/>
      <c r="AN17" s="75"/>
      <c r="AO17" s="11"/>
      <c r="AP17" s="10"/>
      <c r="AQ17" s="10"/>
      <c r="AR17" s="75"/>
      <c r="AS17" s="11"/>
      <c r="AT17" s="10">
        <v>287.985</v>
      </c>
      <c r="AU17" s="10">
        <v>255</v>
      </c>
      <c r="AV17" s="75">
        <f t="shared" si="9"/>
        <v>0.23364250497750158</v>
      </c>
      <c r="AW17" s="11">
        <f t="shared" si="10"/>
        <v>0.885462784520027</v>
      </c>
    </row>
    <row r="18" spans="1:49" s="4" customFormat="1" ht="28.5">
      <c r="A18" s="1" t="s">
        <v>61</v>
      </c>
      <c r="B18" s="2" t="s">
        <v>53</v>
      </c>
      <c r="C18" s="37">
        <v>831.697</v>
      </c>
      <c r="D18" s="46">
        <v>827.816</v>
      </c>
      <c r="E18" s="36">
        <f t="shared" si="0"/>
        <v>99.53336371298683</v>
      </c>
      <c r="F18" s="10">
        <v>724.3</v>
      </c>
      <c r="G18" s="10">
        <v>724</v>
      </c>
      <c r="H18" s="75">
        <f t="shared" si="1"/>
        <v>0.8745904887076354</v>
      </c>
      <c r="I18" s="11">
        <f t="shared" si="2"/>
        <v>0.9995858069860556</v>
      </c>
      <c r="J18" s="10">
        <v>31.9</v>
      </c>
      <c r="K18" s="10">
        <v>31.9</v>
      </c>
      <c r="L18" s="75">
        <f t="shared" si="3"/>
        <v>0.03853513341128946</v>
      </c>
      <c r="M18" s="11">
        <f t="shared" si="4"/>
        <v>1</v>
      </c>
      <c r="N18" s="10"/>
      <c r="O18" s="10"/>
      <c r="P18" s="75">
        <f t="shared" si="5"/>
        <v>0</v>
      </c>
      <c r="Q18" s="11"/>
      <c r="R18" s="10"/>
      <c r="S18" s="10"/>
      <c r="T18" s="75"/>
      <c r="U18" s="11"/>
      <c r="V18" s="10"/>
      <c r="W18" s="10"/>
      <c r="X18" s="75">
        <f t="shared" si="6"/>
        <v>0</v>
      </c>
      <c r="Y18" s="11"/>
      <c r="Z18" s="10"/>
      <c r="AA18" s="10"/>
      <c r="AB18" s="11"/>
      <c r="AC18" s="11"/>
      <c r="AD18" s="10"/>
      <c r="AE18" s="10"/>
      <c r="AF18" s="75"/>
      <c r="AG18" s="11"/>
      <c r="AH18" s="10"/>
      <c r="AI18" s="10"/>
      <c r="AJ18" s="75"/>
      <c r="AK18" s="11"/>
      <c r="AL18" s="10"/>
      <c r="AM18" s="10"/>
      <c r="AN18" s="75"/>
      <c r="AO18" s="11"/>
      <c r="AP18" s="10"/>
      <c r="AQ18" s="10"/>
      <c r="AR18" s="75"/>
      <c r="AS18" s="11"/>
      <c r="AT18" s="10">
        <v>75.5</v>
      </c>
      <c r="AU18" s="10">
        <v>71.915</v>
      </c>
      <c r="AV18" s="75">
        <f t="shared" si="9"/>
        <v>0.08687316988316245</v>
      </c>
      <c r="AW18" s="11">
        <f t="shared" si="10"/>
        <v>0.9525165562913908</v>
      </c>
    </row>
    <row r="19" spans="1:49" s="4" customFormat="1" ht="15.75">
      <c r="A19" s="1" t="s">
        <v>62</v>
      </c>
      <c r="B19" s="2" t="s">
        <v>54</v>
      </c>
      <c r="C19" s="37">
        <v>13064.82</v>
      </c>
      <c r="D19" s="46">
        <v>12992.226</v>
      </c>
      <c r="E19" s="36">
        <f t="shared" si="0"/>
        <v>99.44435514610994</v>
      </c>
      <c r="F19" s="10">
        <v>1878</v>
      </c>
      <c r="G19" s="10">
        <v>1877.9</v>
      </c>
      <c r="H19" s="75">
        <f t="shared" si="1"/>
        <v>0.1445402812420289</v>
      </c>
      <c r="I19" s="11">
        <f t="shared" si="2"/>
        <v>0.9999467518636849</v>
      </c>
      <c r="J19" s="10">
        <v>138.1</v>
      </c>
      <c r="K19" s="10">
        <v>138.1</v>
      </c>
      <c r="L19" s="75">
        <f t="shared" si="3"/>
        <v>0.010629433324204797</v>
      </c>
      <c r="M19" s="11">
        <f t="shared" si="4"/>
        <v>1</v>
      </c>
      <c r="N19" s="10">
        <v>17</v>
      </c>
      <c r="O19" s="10">
        <v>17</v>
      </c>
      <c r="P19" s="75">
        <f t="shared" si="5"/>
        <v>0.0013084747756081214</v>
      </c>
      <c r="Q19" s="11"/>
      <c r="R19" s="10"/>
      <c r="S19" s="10"/>
      <c r="T19" s="75"/>
      <c r="U19" s="11"/>
      <c r="V19" s="10">
        <v>8827.504</v>
      </c>
      <c r="W19" s="10">
        <v>8821.5</v>
      </c>
      <c r="X19" s="75">
        <f t="shared" si="6"/>
        <v>0.6789829548839437</v>
      </c>
      <c r="Y19" s="11">
        <f>W19/V19</f>
        <v>0.9993198530411314</v>
      </c>
      <c r="Z19" s="10"/>
      <c r="AA19" s="10"/>
      <c r="AB19" s="11"/>
      <c r="AC19" s="11"/>
      <c r="AD19" s="10"/>
      <c r="AE19" s="10"/>
      <c r="AF19" s="75"/>
      <c r="AG19" s="11"/>
      <c r="AH19" s="10">
        <v>1454.2</v>
      </c>
      <c r="AI19" s="10">
        <v>1427.456</v>
      </c>
      <c r="AJ19" s="75">
        <f t="shared" si="7"/>
        <v>0.10987000995826272</v>
      </c>
      <c r="AK19" s="11">
        <f t="shared" si="8"/>
        <v>0.98160913216889</v>
      </c>
      <c r="AL19" s="10"/>
      <c r="AM19" s="10"/>
      <c r="AN19" s="75"/>
      <c r="AO19" s="11"/>
      <c r="AP19" s="10">
        <v>9.224</v>
      </c>
      <c r="AQ19" s="10">
        <v>9.224</v>
      </c>
      <c r="AR19" s="75">
        <f>AQ19/D19</f>
        <v>0.0007099630194240771</v>
      </c>
      <c r="AS19" s="11">
        <f>AQ19/AP19</f>
        <v>1</v>
      </c>
      <c r="AT19" s="10">
        <v>740.6</v>
      </c>
      <c r="AU19" s="10">
        <v>701</v>
      </c>
      <c r="AV19" s="75">
        <f t="shared" si="9"/>
        <v>0.05395534221772312</v>
      </c>
      <c r="AW19" s="11">
        <f t="shared" si="10"/>
        <v>0.9465298406697272</v>
      </c>
    </row>
    <row r="20" spans="1:49" s="4" customFormat="1" ht="15.75">
      <c r="A20" s="1" t="s">
        <v>63</v>
      </c>
      <c r="B20" s="2" t="s">
        <v>56</v>
      </c>
      <c r="C20" s="37">
        <v>6597.854</v>
      </c>
      <c r="D20" s="46">
        <v>6581.644</v>
      </c>
      <c r="E20" s="36">
        <f t="shared" si="0"/>
        <v>99.75431405423643</v>
      </c>
      <c r="F20" s="10">
        <v>1838.2</v>
      </c>
      <c r="G20" s="10">
        <v>1822.4</v>
      </c>
      <c r="H20" s="75">
        <f t="shared" si="1"/>
        <v>0.27689130557653985</v>
      </c>
      <c r="I20" s="11">
        <f t="shared" si="2"/>
        <v>0.9914046349689914</v>
      </c>
      <c r="J20" s="10">
        <v>138.1</v>
      </c>
      <c r="K20" s="10">
        <v>138.1</v>
      </c>
      <c r="L20" s="75">
        <f t="shared" si="3"/>
        <v>0.020982599484262593</v>
      </c>
      <c r="M20" s="11">
        <f t="shared" si="4"/>
        <v>1</v>
      </c>
      <c r="N20" s="10">
        <v>35.3</v>
      </c>
      <c r="O20" s="10">
        <v>35.3</v>
      </c>
      <c r="P20" s="75">
        <f t="shared" si="5"/>
        <v>0.005363401606042502</v>
      </c>
      <c r="Q20" s="11">
        <f>O20/N20</f>
        <v>1</v>
      </c>
      <c r="R20" s="10"/>
      <c r="S20" s="10"/>
      <c r="T20" s="75"/>
      <c r="U20" s="11"/>
      <c r="V20" s="10">
        <v>1030.375</v>
      </c>
      <c r="W20" s="10">
        <v>1029.987</v>
      </c>
      <c r="X20" s="75">
        <f t="shared" si="6"/>
        <v>0.15649387903690934</v>
      </c>
      <c r="Y20" s="11">
        <f>W20/V20</f>
        <v>0.9996234380686644</v>
      </c>
      <c r="Z20" s="10"/>
      <c r="AA20" s="10"/>
      <c r="AB20" s="11"/>
      <c r="AC20" s="11"/>
      <c r="AD20" s="10"/>
      <c r="AE20" s="10"/>
      <c r="AF20" s="75"/>
      <c r="AG20" s="11"/>
      <c r="AH20" s="10">
        <v>665.4</v>
      </c>
      <c r="AI20" s="10">
        <v>665.428</v>
      </c>
      <c r="AJ20" s="75">
        <f t="shared" si="7"/>
        <v>0.10110361484151983</v>
      </c>
      <c r="AK20" s="11">
        <f t="shared" si="8"/>
        <v>1.0000420799519087</v>
      </c>
      <c r="AL20" s="10">
        <v>331.8</v>
      </c>
      <c r="AM20" s="10">
        <v>331.8</v>
      </c>
      <c r="AN20" s="75">
        <f>AM20/D20</f>
        <v>0.05041293634234851</v>
      </c>
      <c r="AO20" s="11">
        <f>AM20/AL20</f>
        <v>1</v>
      </c>
      <c r="AP20" s="10">
        <v>30.8</v>
      </c>
      <c r="AQ20" s="10">
        <v>30.8</v>
      </c>
      <c r="AR20" s="75">
        <f>AQ20/D20</f>
        <v>0.004679681854563997</v>
      </c>
      <c r="AS20" s="11">
        <f>AQ20/AP20</f>
        <v>1</v>
      </c>
      <c r="AT20" s="10">
        <v>2527.9</v>
      </c>
      <c r="AU20" s="10">
        <v>2527.9</v>
      </c>
      <c r="AV20" s="75">
        <f t="shared" si="9"/>
        <v>0.3840833688361145</v>
      </c>
      <c r="AW20" s="11">
        <f t="shared" si="10"/>
        <v>1</v>
      </c>
    </row>
    <row r="21" spans="1:49" s="4" customFormat="1" ht="15.75">
      <c r="A21" s="1" t="s">
        <v>64</v>
      </c>
      <c r="B21" s="2" t="s">
        <v>55</v>
      </c>
      <c r="C21" s="37">
        <v>17591.0191</v>
      </c>
      <c r="D21" s="46">
        <v>17591.19</v>
      </c>
      <c r="E21" s="36">
        <f t="shared" si="0"/>
        <v>100.00097151847216</v>
      </c>
      <c r="F21" s="10">
        <v>8356.7</v>
      </c>
      <c r="G21" s="10">
        <v>8356.8</v>
      </c>
      <c r="H21" s="75">
        <f t="shared" si="1"/>
        <v>0.4750559797262152</v>
      </c>
      <c r="I21" s="11">
        <f t="shared" si="2"/>
        <v>1.000011966446085</v>
      </c>
      <c r="J21" s="10">
        <v>138.1</v>
      </c>
      <c r="K21" s="10">
        <v>138.1</v>
      </c>
      <c r="L21" s="75">
        <f t="shared" si="3"/>
        <v>0.00785052062992896</v>
      </c>
      <c r="M21" s="11">
        <f t="shared" si="4"/>
        <v>1</v>
      </c>
      <c r="N21" s="10">
        <v>5</v>
      </c>
      <c r="O21" s="10">
        <v>5</v>
      </c>
      <c r="P21" s="75">
        <f t="shared" si="5"/>
        <v>0.00028423318718062853</v>
      </c>
      <c r="Q21" s="11">
        <f>O21/N21</f>
        <v>1</v>
      </c>
      <c r="R21" s="10"/>
      <c r="S21" s="10"/>
      <c r="T21" s="75"/>
      <c r="U21" s="11"/>
      <c r="V21" s="10">
        <v>5647.629</v>
      </c>
      <c r="W21" s="10">
        <v>5647.628</v>
      </c>
      <c r="X21" s="75">
        <f t="shared" si="6"/>
        <v>0.3210486612901117</v>
      </c>
      <c r="Y21" s="11">
        <f>W21/V21</f>
        <v>0.9999998229345447</v>
      </c>
      <c r="Z21" s="10"/>
      <c r="AA21" s="10"/>
      <c r="AB21" s="11"/>
      <c r="AC21" s="11"/>
      <c r="AD21" s="10"/>
      <c r="AE21" s="10"/>
      <c r="AF21" s="75"/>
      <c r="AG21" s="11"/>
      <c r="AH21" s="10">
        <v>3260.5</v>
      </c>
      <c r="AI21" s="10">
        <v>3260.5</v>
      </c>
      <c r="AJ21" s="75">
        <f t="shared" si="7"/>
        <v>0.18534846136048785</v>
      </c>
      <c r="AK21" s="11">
        <f t="shared" si="8"/>
        <v>1</v>
      </c>
      <c r="AL21" s="10"/>
      <c r="AM21" s="10"/>
      <c r="AN21" s="75"/>
      <c r="AO21" s="11"/>
      <c r="AP21" s="10"/>
      <c r="AQ21" s="10"/>
      <c r="AR21" s="75"/>
      <c r="AS21" s="11"/>
      <c r="AT21" s="10">
        <v>183.2</v>
      </c>
      <c r="AU21" s="10">
        <v>183.2</v>
      </c>
      <c r="AV21" s="75">
        <f t="shared" si="9"/>
        <v>0.010414303978298229</v>
      </c>
      <c r="AW21" s="11">
        <f t="shared" si="10"/>
        <v>1</v>
      </c>
    </row>
    <row r="22" spans="1:49" s="4" customFormat="1" ht="30">
      <c r="A22" s="1"/>
      <c r="B22" s="3" t="s">
        <v>66</v>
      </c>
      <c r="C22" s="59">
        <f>C9+C10+C11+C12+C13+C14+C15+C16+C17+C18+C19+C20+C21</f>
        <v>68030.4711</v>
      </c>
      <c r="D22" s="59">
        <f aca="true" t="shared" si="11" ref="D22:AU22">D9+D10+D11+D12+D13+D14+D15+D16+D17+D18+D19+D20+D21</f>
        <v>67060.682</v>
      </c>
      <c r="E22" s="36">
        <f t="shared" si="0"/>
        <v>98.57447834136784</v>
      </c>
      <c r="F22" s="59">
        <f t="shared" si="11"/>
        <v>26447.399999999998</v>
      </c>
      <c r="G22" s="59">
        <f t="shared" si="11"/>
        <v>26248.1</v>
      </c>
      <c r="H22" s="75">
        <f t="shared" si="1"/>
        <v>0.39140818758747487</v>
      </c>
      <c r="I22" s="59">
        <f t="shared" si="11"/>
        <v>12.904144660394046</v>
      </c>
      <c r="J22" s="59">
        <f t="shared" si="11"/>
        <v>1032.7</v>
      </c>
      <c r="K22" s="59">
        <f t="shared" si="11"/>
        <v>1032.7</v>
      </c>
      <c r="L22" s="75">
        <f t="shared" si="3"/>
        <v>0.015399485498820307</v>
      </c>
      <c r="M22" s="11">
        <f t="shared" si="4"/>
        <v>1</v>
      </c>
      <c r="N22" s="59">
        <f t="shared" si="11"/>
        <v>300.8</v>
      </c>
      <c r="O22" s="59">
        <f t="shared" si="11"/>
        <v>300.8</v>
      </c>
      <c r="P22" s="75">
        <f t="shared" si="5"/>
        <v>0.004485489724068121</v>
      </c>
      <c r="Q22" s="11">
        <f>O22/N22</f>
        <v>1</v>
      </c>
      <c r="R22" s="59">
        <f t="shared" si="11"/>
        <v>0</v>
      </c>
      <c r="S22" s="59">
        <f t="shared" si="11"/>
        <v>0</v>
      </c>
      <c r="T22" s="77">
        <f t="shared" si="11"/>
        <v>0</v>
      </c>
      <c r="U22" s="59">
        <f t="shared" si="11"/>
        <v>0</v>
      </c>
      <c r="V22" s="59">
        <f t="shared" si="11"/>
        <v>17191.433</v>
      </c>
      <c r="W22" s="59">
        <f t="shared" si="11"/>
        <v>16826.758</v>
      </c>
      <c r="X22" s="75">
        <f t="shared" si="6"/>
        <v>0.2509183846355753</v>
      </c>
      <c r="Y22" s="11">
        <f>W22/V22</f>
        <v>0.9787873995146303</v>
      </c>
      <c r="Z22" s="59">
        <f t="shared" si="11"/>
        <v>0</v>
      </c>
      <c r="AA22" s="59">
        <f t="shared" si="11"/>
        <v>0</v>
      </c>
      <c r="AB22" s="59">
        <f t="shared" si="11"/>
        <v>0</v>
      </c>
      <c r="AC22" s="59">
        <f t="shared" si="11"/>
        <v>0</v>
      </c>
      <c r="AD22" s="59">
        <f t="shared" si="11"/>
        <v>973.4</v>
      </c>
      <c r="AE22" s="59">
        <f t="shared" si="11"/>
        <v>973.44</v>
      </c>
      <c r="AF22" s="75">
        <f>AE22/D22</f>
        <v>0.014515808234697046</v>
      </c>
      <c r="AG22" s="11">
        <f>AE22/AD22</f>
        <v>1.0000410930758168</v>
      </c>
      <c r="AH22" s="59">
        <f t="shared" si="11"/>
        <v>10951.384</v>
      </c>
      <c r="AI22" s="59">
        <f t="shared" si="11"/>
        <v>10903.774000000001</v>
      </c>
      <c r="AJ22" s="75">
        <f t="shared" si="7"/>
        <v>0.16259563241542938</v>
      </c>
      <c r="AK22" s="11">
        <f t="shared" si="8"/>
        <v>0.9956526042735787</v>
      </c>
      <c r="AL22" s="59">
        <f t="shared" si="11"/>
        <v>505</v>
      </c>
      <c r="AM22" s="59">
        <f t="shared" si="11"/>
        <v>504.987</v>
      </c>
      <c r="AN22" s="75">
        <f>AM22/D22</f>
        <v>0.007530299199760599</v>
      </c>
      <c r="AO22" s="11">
        <f>AM22/AL22</f>
        <v>0.9999742574257426</v>
      </c>
      <c r="AP22" s="59">
        <f t="shared" si="11"/>
        <v>40.024</v>
      </c>
      <c r="AQ22" s="59">
        <f t="shared" si="11"/>
        <v>40.024</v>
      </c>
      <c r="AR22" s="75">
        <f>AQ22/D22</f>
        <v>0.0005968325821678939</v>
      </c>
      <c r="AS22" s="11">
        <f>AQ22/AP22</f>
        <v>1</v>
      </c>
      <c r="AT22" s="59">
        <f t="shared" si="11"/>
        <v>10588.207</v>
      </c>
      <c r="AU22" s="59">
        <f t="shared" si="11"/>
        <v>10230.061</v>
      </c>
      <c r="AV22" s="75">
        <f t="shared" si="9"/>
        <v>0.15254931347104403</v>
      </c>
      <c r="AW22" s="11">
        <f t="shared" si="10"/>
        <v>0.966175009612109</v>
      </c>
    </row>
    <row r="23" spans="1:49" s="4" customFormat="1" ht="28.5">
      <c r="A23" s="9">
        <v>14</v>
      </c>
      <c r="B23" s="2" t="s">
        <v>68</v>
      </c>
      <c r="C23" s="37">
        <v>379559.1</v>
      </c>
      <c r="D23" s="46">
        <v>377342</v>
      </c>
      <c r="E23" s="36">
        <f t="shared" si="0"/>
        <v>99.4158748927374</v>
      </c>
      <c r="F23" s="10">
        <v>34090.6</v>
      </c>
      <c r="G23" s="10">
        <v>34030.8</v>
      </c>
      <c r="H23" s="75">
        <f t="shared" si="1"/>
        <v>0.09018556110902047</v>
      </c>
      <c r="I23" s="11">
        <f t="shared" si="2"/>
        <v>0.9982458507623804</v>
      </c>
      <c r="J23" s="10"/>
      <c r="K23" s="10"/>
      <c r="L23" s="75"/>
      <c r="M23" s="11"/>
      <c r="N23" s="10">
        <v>74.8</v>
      </c>
      <c r="O23" s="10">
        <v>74.8</v>
      </c>
      <c r="P23" s="75">
        <f t="shared" si="5"/>
        <v>0.00019822866259255529</v>
      </c>
      <c r="Q23" s="11">
        <f>O23/N23</f>
        <v>1</v>
      </c>
      <c r="R23" s="10">
        <v>805.4</v>
      </c>
      <c r="S23" s="10">
        <v>804.3</v>
      </c>
      <c r="T23" s="75">
        <f>S23/D23</f>
        <v>0.0021314881460319816</v>
      </c>
      <c r="U23" s="11">
        <f>S23/R23</f>
        <v>0.9986342190216041</v>
      </c>
      <c r="V23" s="10">
        <v>638.7</v>
      </c>
      <c r="W23" s="10">
        <v>638.7</v>
      </c>
      <c r="X23" s="75">
        <f t="shared" si="6"/>
        <v>0.0016926289678858967</v>
      </c>
      <c r="Y23" s="11">
        <f>W23/V23</f>
        <v>1</v>
      </c>
      <c r="Z23" s="10"/>
      <c r="AA23" s="10"/>
      <c r="AB23" s="11"/>
      <c r="AC23" s="11"/>
      <c r="AD23" s="10">
        <v>230026.8</v>
      </c>
      <c r="AE23" s="10">
        <v>228544.7</v>
      </c>
      <c r="AF23" s="75">
        <f>AE23/D23</f>
        <v>0.6056699227756254</v>
      </c>
      <c r="AG23" s="11">
        <f>AE23/AD23</f>
        <v>0.9935568377249956</v>
      </c>
      <c r="AH23" s="10">
        <v>21302.3</v>
      </c>
      <c r="AI23" s="10">
        <v>21293.4</v>
      </c>
      <c r="AJ23" s="75">
        <f t="shared" si="7"/>
        <v>0.05642997598995077</v>
      </c>
      <c r="AK23" s="11">
        <f t="shared" si="8"/>
        <v>0.9995822047384556</v>
      </c>
      <c r="AL23" s="10">
        <v>43974.1</v>
      </c>
      <c r="AM23" s="10">
        <v>43588.7</v>
      </c>
      <c r="AN23" s="75">
        <f>AM23/D23</f>
        <v>0.11551510301000154</v>
      </c>
      <c r="AO23" s="11">
        <f>AM23/AL23</f>
        <v>0.9912357501347384</v>
      </c>
      <c r="AP23" s="10">
        <v>13047.7</v>
      </c>
      <c r="AQ23" s="10">
        <v>12767.9</v>
      </c>
      <c r="AR23" s="75">
        <f>AQ23/D23</f>
        <v>0.03383641365127656</v>
      </c>
      <c r="AS23" s="11">
        <f>AQ23/AP23</f>
        <v>0.9785556075017052</v>
      </c>
      <c r="AT23" s="10">
        <v>35598.7</v>
      </c>
      <c r="AU23" s="10">
        <v>35598.7</v>
      </c>
      <c r="AV23" s="75">
        <f t="shared" si="9"/>
        <v>0.09434067768761493</v>
      </c>
      <c r="AW23" s="11">
        <f t="shared" si="10"/>
        <v>1</v>
      </c>
    </row>
    <row r="24" spans="1:49" s="4" customFormat="1" ht="45">
      <c r="A24" s="9"/>
      <c r="B24" s="3" t="s">
        <v>5</v>
      </c>
      <c r="C24" s="59">
        <f>C22+C23</f>
        <v>447589.57109999994</v>
      </c>
      <c r="D24" s="59">
        <f aca="true" t="shared" si="12" ref="D24:AU24">D22+D23</f>
        <v>444402.68200000003</v>
      </c>
      <c r="E24" s="36">
        <f t="shared" si="0"/>
        <v>99.28798852659418</v>
      </c>
      <c r="F24" s="59">
        <f t="shared" si="12"/>
        <v>60538</v>
      </c>
      <c r="G24" s="59">
        <f t="shared" si="12"/>
        <v>60278.9</v>
      </c>
      <c r="H24" s="75">
        <f t="shared" si="1"/>
        <v>0.1356402705058382</v>
      </c>
      <c r="I24" s="59">
        <f t="shared" si="12"/>
        <v>13.902390511156426</v>
      </c>
      <c r="J24" s="59">
        <f t="shared" si="12"/>
        <v>1032.7</v>
      </c>
      <c r="K24" s="59">
        <f t="shared" si="12"/>
        <v>1032.7</v>
      </c>
      <c r="L24" s="75">
        <f t="shared" si="3"/>
        <v>0.0023237933564046313</v>
      </c>
      <c r="M24" s="11">
        <f t="shared" si="4"/>
        <v>1</v>
      </c>
      <c r="N24" s="59">
        <f t="shared" si="12"/>
        <v>375.6</v>
      </c>
      <c r="O24" s="59">
        <f t="shared" si="12"/>
        <v>375.6</v>
      </c>
      <c r="P24" s="77">
        <f t="shared" si="12"/>
        <v>0.0046837183866606765</v>
      </c>
      <c r="Q24" s="11">
        <f>O24/N24</f>
        <v>1</v>
      </c>
      <c r="R24" s="59">
        <f t="shared" si="12"/>
        <v>805.4</v>
      </c>
      <c r="S24" s="59">
        <f t="shared" si="12"/>
        <v>804.3</v>
      </c>
      <c r="T24" s="59">
        <f t="shared" si="12"/>
        <v>0.0021314881460319816</v>
      </c>
      <c r="U24" s="59">
        <f t="shared" si="12"/>
        <v>0.9986342190216041</v>
      </c>
      <c r="V24" s="59">
        <f t="shared" si="12"/>
        <v>17830.133</v>
      </c>
      <c r="W24" s="59">
        <f t="shared" si="12"/>
        <v>17465.458000000002</v>
      </c>
      <c r="X24" s="75">
        <f t="shared" si="6"/>
        <v>0.03930097343561937</v>
      </c>
      <c r="Y24" s="59">
        <f t="shared" si="12"/>
        <v>1.9787873995146303</v>
      </c>
      <c r="Z24" s="59">
        <f t="shared" si="12"/>
        <v>0</v>
      </c>
      <c r="AA24" s="59">
        <f t="shared" si="12"/>
        <v>0</v>
      </c>
      <c r="AB24" s="59">
        <f t="shared" si="12"/>
        <v>0</v>
      </c>
      <c r="AC24" s="59">
        <f t="shared" si="12"/>
        <v>0</v>
      </c>
      <c r="AD24" s="59">
        <f t="shared" si="12"/>
        <v>231000.19999999998</v>
      </c>
      <c r="AE24" s="59">
        <f t="shared" si="12"/>
        <v>229518.14</v>
      </c>
      <c r="AF24" s="59">
        <f t="shared" si="12"/>
        <v>0.6201857310103224</v>
      </c>
      <c r="AG24" s="11">
        <f>AE24/AD24</f>
        <v>0.9935841613989946</v>
      </c>
      <c r="AH24" s="59">
        <f t="shared" si="12"/>
        <v>32253.684</v>
      </c>
      <c r="AI24" s="59">
        <f t="shared" si="12"/>
        <v>32197.174000000003</v>
      </c>
      <c r="AJ24" s="75">
        <f t="shared" si="7"/>
        <v>0.07245044934269772</v>
      </c>
      <c r="AK24" s="11">
        <f t="shared" si="8"/>
        <v>0.9982479520789006</v>
      </c>
      <c r="AL24" s="59">
        <f t="shared" si="12"/>
        <v>44479.1</v>
      </c>
      <c r="AM24" s="59">
        <f t="shared" si="12"/>
        <v>44093.687</v>
      </c>
      <c r="AN24" s="75">
        <f>AM24/D24</f>
        <v>0.09922011901809358</v>
      </c>
      <c r="AO24" s="11">
        <f>AM24/AL24</f>
        <v>0.9913349640617728</v>
      </c>
      <c r="AP24" s="59">
        <f t="shared" si="12"/>
        <v>13087.724</v>
      </c>
      <c r="AQ24" s="59">
        <f t="shared" si="12"/>
        <v>12807.923999999999</v>
      </c>
      <c r="AR24" s="59">
        <f t="shared" si="12"/>
        <v>0.03443324623344446</v>
      </c>
      <c r="AS24" s="11">
        <f>AQ24/AP24</f>
        <v>0.9786211873049889</v>
      </c>
      <c r="AT24" s="59">
        <f t="shared" si="12"/>
        <v>46186.907</v>
      </c>
      <c r="AU24" s="59">
        <f t="shared" si="12"/>
        <v>45828.761</v>
      </c>
      <c r="AV24" s="75">
        <f t="shared" si="9"/>
        <v>0.10312440238603239</v>
      </c>
      <c r="AW24" s="11">
        <f t="shared" si="10"/>
        <v>0.9922457245296811</v>
      </c>
    </row>
    <row r="25" spans="3:48" s="4" customFormat="1" ht="12.75">
      <c r="C25" s="66" t="s">
        <v>90</v>
      </c>
      <c r="D25" s="66"/>
      <c r="H25" s="73"/>
      <c r="L25" s="73"/>
      <c r="P25" s="73"/>
      <c r="T25" s="73"/>
      <c r="X25" s="73"/>
      <c r="AF25" s="73"/>
      <c r="AJ25" s="73"/>
      <c r="AN25" s="73"/>
      <c r="AR25" s="79"/>
      <c r="AV25" s="73"/>
    </row>
    <row r="26" spans="4:48" s="4" customFormat="1" ht="12.75">
      <c r="D26" s="66"/>
      <c r="H26" s="73"/>
      <c r="L26" s="73"/>
      <c r="P26" s="73"/>
      <c r="T26" s="73"/>
      <c r="X26" s="73"/>
      <c r="AF26" s="73"/>
      <c r="AJ26" s="73"/>
      <c r="AN26" s="73"/>
      <c r="AR26" s="79"/>
      <c r="AV26" s="73"/>
    </row>
    <row r="27" spans="4:48" s="4" customFormat="1" ht="12.75">
      <c r="D27" s="66"/>
      <c r="H27" s="73"/>
      <c r="L27" s="73"/>
      <c r="P27" s="73"/>
      <c r="T27" s="73"/>
      <c r="X27" s="73"/>
      <c r="AF27" s="73"/>
      <c r="AJ27" s="73"/>
      <c r="AN27" s="73"/>
      <c r="AR27" s="79"/>
      <c r="AV27" s="73"/>
    </row>
    <row r="28" ht="12.75">
      <c r="AR28" s="79"/>
    </row>
  </sheetData>
  <mergeCells count="61">
    <mergeCell ref="AR6:AR7"/>
    <mergeCell ref="AS6:AS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AP5:AS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Z5:AC5"/>
    <mergeCell ref="AD5:AG5"/>
    <mergeCell ref="AH5:AK5"/>
    <mergeCell ref="AL5:AO5"/>
    <mergeCell ref="J5:M5"/>
    <mergeCell ref="N5:Q5"/>
    <mergeCell ref="R5:U5"/>
    <mergeCell ref="V5:Y5"/>
    <mergeCell ref="A5:A7"/>
    <mergeCell ref="B5:B7"/>
    <mergeCell ref="C5:E5"/>
    <mergeCell ref="F5:I5"/>
    <mergeCell ref="AT5:AW5"/>
    <mergeCell ref="AT6:AT7"/>
    <mergeCell ref="AU6:AU7"/>
    <mergeCell ref="AV6:AV7"/>
    <mergeCell ref="AW6:AW7"/>
  </mergeCells>
  <conditionalFormatting sqref="B9:B24">
    <cfRule type="expression" priority="1" dxfId="0" stopIfTrue="1">
      <formula>MID(A9,6,5)="ВСЕГО"</formula>
    </cfRule>
    <cfRule type="expression" priority="2" dxfId="1" stopIfTrue="1">
      <formula>B9="Итого по районам"</formula>
    </cfRule>
  </conditionalFormatting>
  <conditionalFormatting sqref="B9:B20">
    <cfRule type="expression" priority="3" dxfId="0" stopIfTrue="1">
      <formula>MID(#REF!,6,5)="ВСЕГО"</formula>
    </cfRule>
    <cfRule type="expression" priority="4" dxfId="1" stopIfTrue="1">
      <formula>A9="Итого по районам"</formula>
    </cfRule>
  </conditionalFormatting>
  <printOptions/>
  <pageMargins left="0.7874015748031497" right="0.2755905511811024" top="0.35433070866141736" bottom="0.984251968503937" header="0.5118110236220472" footer="0.2362204724409449"/>
  <pageSetup horizontalDpi="600" verticalDpi="600" orientation="landscape" paperSize="9" scale="60" r:id="rId1"/>
  <colBreaks count="2" manualBreakCount="2">
    <brk id="17" max="65535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H3" sqref="H3"/>
    </sheetView>
  </sheetViews>
  <sheetFormatPr defaultColWidth="9.00390625" defaultRowHeight="12.75"/>
  <cols>
    <col min="1" max="1" width="11.375" style="0" customWidth="1"/>
    <col min="2" max="2" width="11.75390625" style="0" customWidth="1"/>
    <col min="3" max="3" width="12.25390625" style="0" customWidth="1"/>
    <col min="4" max="4" width="11.75390625" style="0" customWidth="1"/>
    <col min="5" max="5" width="11.625" style="0" customWidth="1"/>
    <col min="6" max="6" width="12.625" style="0" customWidth="1"/>
    <col min="7" max="7" width="11.625" style="0" customWidth="1"/>
    <col min="8" max="8" width="11.375" style="0" customWidth="1"/>
    <col min="9" max="9" width="10.375" style="0" customWidth="1"/>
    <col min="10" max="11" width="10.125" style="0" bestFit="1" customWidth="1"/>
  </cols>
  <sheetData>
    <row r="3" ht="12.75">
      <c r="H3" t="s">
        <v>92</v>
      </c>
    </row>
    <row r="4" spans="1:11" ht="15.75">
      <c r="A4" s="67"/>
      <c r="B4" s="108" t="s">
        <v>87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ht="15.75" customHeight="1"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ht="15.75">
      <c r="B6" s="67"/>
    </row>
    <row r="7" spans="1:11" ht="12.75">
      <c r="A7" t="s">
        <v>69</v>
      </c>
      <c r="K7" t="s">
        <v>70</v>
      </c>
    </row>
    <row r="8" spans="1:11" ht="12.75">
      <c r="A8" s="94" t="s">
        <v>71</v>
      </c>
      <c r="B8" s="94" t="s">
        <v>72</v>
      </c>
      <c r="C8" s="98" t="s">
        <v>73</v>
      </c>
      <c r="D8" s="99"/>
      <c r="E8" s="99"/>
      <c r="F8" s="100" t="s">
        <v>74</v>
      </c>
      <c r="G8" s="101"/>
      <c r="H8" s="101"/>
      <c r="I8" s="101"/>
      <c r="J8" s="102"/>
      <c r="K8" s="106" t="s">
        <v>88</v>
      </c>
    </row>
    <row r="9" spans="1:11" ht="12.75">
      <c r="A9" s="82"/>
      <c r="B9" s="96"/>
      <c r="C9" s="96" t="s">
        <v>75</v>
      </c>
      <c r="D9" s="107" t="s">
        <v>76</v>
      </c>
      <c r="E9" s="107"/>
      <c r="F9" s="103"/>
      <c r="G9" s="104"/>
      <c r="H9" s="104"/>
      <c r="I9" s="104"/>
      <c r="J9" s="105"/>
      <c r="K9" s="106"/>
    </row>
    <row r="10" spans="1:11" ht="91.5" customHeight="1">
      <c r="A10" s="95"/>
      <c r="B10" s="97"/>
      <c r="C10" s="107"/>
      <c r="D10" s="68" t="s">
        <v>77</v>
      </c>
      <c r="E10" s="68" t="s">
        <v>78</v>
      </c>
      <c r="F10" s="69" t="s">
        <v>79</v>
      </c>
      <c r="G10" s="69" t="s">
        <v>80</v>
      </c>
      <c r="H10" s="69" t="s">
        <v>81</v>
      </c>
      <c r="I10" s="69" t="s">
        <v>82</v>
      </c>
      <c r="J10" s="69" t="s">
        <v>83</v>
      </c>
      <c r="K10" s="106"/>
    </row>
    <row r="11" spans="1:11" ht="22.5">
      <c r="A11" s="70">
        <v>2</v>
      </c>
      <c r="B11" s="70">
        <v>3</v>
      </c>
      <c r="C11" s="70" t="s">
        <v>84</v>
      </c>
      <c r="D11" s="70">
        <v>5</v>
      </c>
      <c r="E11" s="70" t="s">
        <v>85</v>
      </c>
      <c r="F11" s="71">
        <v>7</v>
      </c>
      <c r="G11" s="71">
        <v>8</v>
      </c>
      <c r="H11" s="71">
        <v>9</v>
      </c>
      <c r="I11" s="71">
        <v>10</v>
      </c>
      <c r="J11" s="71">
        <v>11</v>
      </c>
      <c r="K11" s="72" t="s">
        <v>86</v>
      </c>
    </row>
    <row r="12" spans="1:11" ht="15.75">
      <c r="A12" s="80">
        <v>1523</v>
      </c>
      <c r="B12" s="80">
        <v>143771.5</v>
      </c>
      <c r="C12" s="80">
        <f>D12+E12</f>
        <v>246282.78999999998</v>
      </c>
      <c r="D12" s="80">
        <v>102643.39</v>
      </c>
      <c r="E12" s="80">
        <f>F12+G12+H12+I12+J12</f>
        <v>143639.4</v>
      </c>
      <c r="F12" s="81">
        <v>48512.5</v>
      </c>
      <c r="G12" s="81">
        <v>10633.9</v>
      </c>
      <c r="H12" s="81">
        <v>55960</v>
      </c>
      <c r="I12" s="81">
        <v>26213</v>
      </c>
      <c r="J12" s="81">
        <v>2320</v>
      </c>
      <c r="K12" s="81">
        <f>A12+B12-E12</f>
        <v>1655.1000000000058</v>
      </c>
    </row>
  </sheetData>
  <mergeCells count="8">
    <mergeCell ref="K8:K10"/>
    <mergeCell ref="C9:C10"/>
    <mergeCell ref="D9:E9"/>
    <mergeCell ref="B4:K5"/>
    <mergeCell ref="A8:A10"/>
    <mergeCell ref="B8:B10"/>
    <mergeCell ref="C8:E8"/>
    <mergeCell ref="F8:J9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27"/>
  <sheetViews>
    <sheetView tabSelected="1" workbookViewId="0" topLeftCell="A1">
      <pane xSplit="2" topLeftCell="C1" activePane="topRight" state="frozen"/>
      <selection pane="topLeft" activeCell="A1" sqref="A1"/>
      <selection pane="topRight" activeCell="C4" sqref="C4:N7"/>
    </sheetView>
  </sheetViews>
  <sheetFormatPr defaultColWidth="9.00390625" defaultRowHeight="12.75"/>
  <cols>
    <col min="1" max="1" width="2.75390625" style="0" bestFit="1" customWidth="1"/>
    <col min="2" max="2" width="25.25390625" style="0" customWidth="1"/>
    <col min="3" max="4" width="13.125" style="0" bestFit="1" customWidth="1"/>
    <col min="5" max="5" width="18.375" style="0" hidden="1" customWidth="1"/>
    <col min="6" max="6" width="7.25390625" style="0" bestFit="1" customWidth="1"/>
    <col min="7" max="8" width="11.875" style="0" bestFit="1" customWidth="1"/>
    <col min="9" max="9" width="7.25390625" style="0" bestFit="1" customWidth="1"/>
    <col min="10" max="10" width="17.75390625" style="0" customWidth="1"/>
    <col min="11" max="12" width="0" style="0" hidden="1" customWidth="1"/>
    <col min="13" max="13" width="13.125" style="0" bestFit="1" customWidth="1"/>
    <col min="14" max="14" width="6.625" style="0" customWidth="1"/>
    <col min="15" max="16" width="13.25390625" style="0" bestFit="1" customWidth="1"/>
    <col min="17" max="17" width="13.625" style="0" customWidth="1"/>
    <col min="18" max="19" width="13.25390625" style="0" bestFit="1" customWidth="1"/>
    <col min="20" max="20" width="10.00390625" style="0" customWidth="1"/>
    <col min="21" max="22" width="12.00390625" style="0" bestFit="1" customWidth="1"/>
    <col min="23" max="23" width="9.375" style="0" customWidth="1"/>
    <col min="24" max="24" width="11.375" style="0" bestFit="1" customWidth="1"/>
    <col min="25" max="25" width="10.25390625" style="0" bestFit="1" customWidth="1"/>
    <col min="26" max="26" width="8.875" style="0" customWidth="1"/>
    <col min="27" max="27" width="11.875" style="0" customWidth="1"/>
    <col min="28" max="28" width="0.2421875" style="0" hidden="1" customWidth="1"/>
    <col min="29" max="29" width="12.00390625" style="0" bestFit="1" customWidth="1"/>
    <col min="30" max="30" width="7.00390625" style="0" bestFit="1" customWidth="1"/>
    <col min="31" max="32" width="12.00390625" style="0" bestFit="1" customWidth="1"/>
    <col min="33" max="33" width="10.125" style="0" bestFit="1" customWidth="1"/>
    <col min="34" max="34" width="11.125" style="0" bestFit="1" customWidth="1"/>
    <col min="35" max="35" width="10.25390625" style="0" bestFit="1" customWidth="1"/>
  </cols>
  <sheetData>
    <row r="2" spans="10:15" ht="18">
      <c r="J2" t="s">
        <v>93</v>
      </c>
      <c r="O2" s="50"/>
    </row>
    <row r="4" spans="1:45" s="4" customFormat="1" ht="18" customHeight="1">
      <c r="A4" s="13"/>
      <c r="C4" s="110" t="s">
        <v>89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6"/>
      <c r="AL4" s="14"/>
      <c r="AM4" s="14"/>
      <c r="AN4" s="14"/>
      <c r="AO4" s="14"/>
      <c r="AP4" s="14"/>
      <c r="AQ4" s="14"/>
      <c r="AR4" s="14"/>
      <c r="AS4" s="14"/>
    </row>
    <row r="5" spans="1:45" s="4" customFormat="1" ht="18" customHeight="1">
      <c r="A5" s="13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  <c r="AK5" s="16"/>
      <c r="AL5" s="14"/>
      <c r="AM5" s="14"/>
      <c r="AN5" s="14"/>
      <c r="AO5" s="14"/>
      <c r="AP5" s="14"/>
      <c r="AQ5" s="14"/>
      <c r="AR5" s="14"/>
      <c r="AS5" s="14"/>
    </row>
    <row r="6" spans="1:45" s="4" customFormat="1" ht="18" customHeight="1">
      <c r="A6" s="13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  <c r="AK6" s="16"/>
      <c r="AL6" s="14"/>
      <c r="AM6" s="14"/>
      <c r="AN6" s="14"/>
      <c r="AO6" s="14"/>
      <c r="AP6" s="14"/>
      <c r="AQ6" s="14"/>
      <c r="AR6" s="14"/>
      <c r="AS6" s="14"/>
    </row>
    <row r="7" spans="1:45" s="4" customFormat="1" ht="19.5" customHeight="1">
      <c r="A7" s="13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4"/>
      <c r="P7" s="14" t="s">
        <v>41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6"/>
      <c r="AL7" s="14"/>
      <c r="AM7" s="14"/>
      <c r="AN7" s="14"/>
      <c r="AO7" s="14"/>
      <c r="AP7" s="14"/>
      <c r="AQ7" s="14"/>
      <c r="AR7" s="14"/>
      <c r="AS7" s="14"/>
    </row>
    <row r="8" spans="1:45" s="18" customFormat="1" ht="12.75">
      <c r="A8" s="112"/>
      <c r="B8" s="113" t="s">
        <v>24</v>
      </c>
      <c r="C8" s="114" t="s">
        <v>25</v>
      </c>
      <c r="D8" s="114"/>
      <c r="E8" s="114"/>
      <c r="F8" s="114"/>
      <c r="G8" s="115" t="s">
        <v>26</v>
      </c>
      <c r="H8" s="115"/>
      <c r="I8" s="115"/>
      <c r="J8" s="115"/>
      <c r="K8" s="115"/>
      <c r="L8" s="115"/>
      <c r="M8" s="115"/>
      <c r="N8" s="115"/>
      <c r="O8" s="114" t="s">
        <v>27</v>
      </c>
      <c r="P8" s="114"/>
      <c r="Q8" s="114"/>
      <c r="R8" s="117" t="s">
        <v>28</v>
      </c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/>
      <c r="AH8" s="120" t="s">
        <v>29</v>
      </c>
      <c r="AI8" s="120"/>
      <c r="AJ8" s="121"/>
      <c r="AK8" s="121"/>
      <c r="AL8" s="17"/>
      <c r="AM8" s="17"/>
      <c r="AN8" s="17"/>
      <c r="AO8" s="17"/>
      <c r="AP8" s="17"/>
      <c r="AQ8" s="17"/>
      <c r="AR8" s="17"/>
      <c r="AS8" s="17"/>
    </row>
    <row r="9" spans="1:45" s="18" customFormat="1" ht="24.75" customHeight="1">
      <c r="A9" s="112"/>
      <c r="B9" s="113"/>
      <c r="C9" s="114"/>
      <c r="D9" s="114"/>
      <c r="E9" s="114"/>
      <c r="F9" s="114"/>
      <c r="G9" s="114" t="s">
        <v>30</v>
      </c>
      <c r="H9" s="114"/>
      <c r="I9" s="114"/>
      <c r="J9" s="116" t="s">
        <v>31</v>
      </c>
      <c r="K9" s="116"/>
      <c r="L9" s="116"/>
      <c r="M9" s="116"/>
      <c r="N9" s="116"/>
      <c r="O9" s="114"/>
      <c r="P9" s="114"/>
      <c r="Q9" s="114"/>
      <c r="R9" s="122" t="s">
        <v>32</v>
      </c>
      <c r="S9" s="122"/>
      <c r="T9" s="122"/>
      <c r="U9" s="122" t="s">
        <v>33</v>
      </c>
      <c r="V9" s="122"/>
      <c r="W9" s="122"/>
      <c r="X9" s="122" t="s">
        <v>34</v>
      </c>
      <c r="Y9" s="122"/>
      <c r="Z9" s="122"/>
      <c r="AA9" s="122" t="s">
        <v>35</v>
      </c>
      <c r="AB9" s="122"/>
      <c r="AC9" s="122"/>
      <c r="AD9" s="122"/>
      <c r="AE9" s="122" t="s">
        <v>36</v>
      </c>
      <c r="AF9" s="122"/>
      <c r="AG9" s="123"/>
      <c r="AH9" s="120"/>
      <c r="AI9" s="120"/>
      <c r="AJ9" s="121"/>
      <c r="AK9" s="121"/>
      <c r="AL9" s="17"/>
      <c r="AM9" s="17"/>
      <c r="AN9" s="17"/>
      <c r="AO9" s="17"/>
      <c r="AP9" s="17"/>
      <c r="AQ9" s="17"/>
      <c r="AR9" s="17"/>
      <c r="AS9" s="17"/>
    </row>
    <row r="10" spans="1:45" s="18" customFormat="1" ht="37.5" customHeight="1">
      <c r="A10" s="112"/>
      <c r="B10" s="113"/>
      <c r="C10" s="19" t="s">
        <v>37</v>
      </c>
      <c r="D10" s="20" t="s">
        <v>38</v>
      </c>
      <c r="E10" s="20"/>
      <c r="F10" s="20" t="s">
        <v>39</v>
      </c>
      <c r="G10" s="19" t="s">
        <v>37</v>
      </c>
      <c r="H10" s="20" t="s">
        <v>38</v>
      </c>
      <c r="I10" s="20" t="s">
        <v>39</v>
      </c>
      <c r="J10" s="19" t="s">
        <v>37</v>
      </c>
      <c r="K10" s="30"/>
      <c r="L10" s="30"/>
      <c r="M10" s="20" t="s">
        <v>38</v>
      </c>
      <c r="N10" s="20" t="s">
        <v>39</v>
      </c>
      <c r="O10" s="19" t="s">
        <v>37</v>
      </c>
      <c r="P10" s="20" t="s">
        <v>38</v>
      </c>
      <c r="Q10" s="20" t="s">
        <v>39</v>
      </c>
      <c r="R10" s="19" t="s">
        <v>37</v>
      </c>
      <c r="S10" s="20" t="s">
        <v>38</v>
      </c>
      <c r="T10" s="20" t="s">
        <v>39</v>
      </c>
      <c r="U10" s="19" t="s">
        <v>37</v>
      </c>
      <c r="V10" s="20" t="s">
        <v>38</v>
      </c>
      <c r="W10" s="21" t="s">
        <v>39</v>
      </c>
      <c r="X10" s="22" t="s">
        <v>37</v>
      </c>
      <c r="Y10" s="21" t="s">
        <v>38</v>
      </c>
      <c r="Z10" s="21" t="s">
        <v>39</v>
      </c>
      <c r="AA10" s="22" t="s">
        <v>37</v>
      </c>
      <c r="AB10" s="22"/>
      <c r="AC10" s="21" t="s">
        <v>38</v>
      </c>
      <c r="AD10" s="21" t="s">
        <v>39</v>
      </c>
      <c r="AE10" s="22" t="s">
        <v>37</v>
      </c>
      <c r="AF10" s="21" t="s">
        <v>38</v>
      </c>
      <c r="AG10" s="23" t="s">
        <v>39</v>
      </c>
      <c r="AH10" s="19" t="s">
        <v>37</v>
      </c>
      <c r="AI10" s="20" t="s">
        <v>38</v>
      </c>
      <c r="AJ10" s="24"/>
      <c r="AK10" s="25"/>
      <c r="AL10" s="26"/>
      <c r="AM10" s="17"/>
      <c r="AN10" s="17"/>
      <c r="AO10" s="17"/>
      <c r="AP10" s="17"/>
      <c r="AQ10" s="17"/>
      <c r="AR10" s="17"/>
      <c r="AS10" s="17"/>
    </row>
    <row r="11" spans="1:45" s="18" customFormat="1" ht="15.75">
      <c r="A11" s="27" t="s">
        <v>1</v>
      </c>
      <c r="B11" s="28">
        <v>2</v>
      </c>
      <c r="C11" s="29">
        <v>3</v>
      </c>
      <c r="D11" s="29">
        <v>4</v>
      </c>
      <c r="E11" s="29"/>
      <c r="F11" s="29">
        <v>5</v>
      </c>
      <c r="G11" s="30">
        <v>6</v>
      </c>
      <c r="H11" s="30">
        <v>7</v>
      </c>
      <c r="I11" s="30">
        <v>8</v>
      </c>
      <c r="J11" s="30">
        <v>9</v>
      </c>
      <c r="K11" s="36"/>
      <c r="L11" s="36"/>
      <c r="M11" s="30">
        <v>10</v>
      </c>
      <c r="N11" s="30">
        <v>11</v>
      </c>
      <c r="O11" s="30">
        <v>12</v>
      </c>
      <c r="P11" s="30">
        <v>13</v>
      </c>
      <c r="Q11" s="30">
        <v>14</v>
      </c>
      <c r="R11" s="31">
        <v>15</v>
      </c>
      <c r="S11" s="30">
        <v>16</v>
      </c>
      <c r="T11" s="30">
        <v>17</v>
      </c>
      <c r="U11" s="30">
        <v>18</v>
      </c>
      <c r="V11" s="30">
        <v>19</v>
      </c>
      <c r="W11" s="30">
        <v>20</v>
      </c>
      <c r="X11" s="30">
        <v>21</v>
      </c>
      <c r="Y11" s="30">
        <v>22</v>
      </c>
      <c r="Z11" s="30">
        <v>23</v>
      </c>
      <c r="AA11" s="30">
        <v>24</v>
      </c>
      <c r="AB11" s="30"/>
      <c r="AC11" s="30">
        <v>25</v>
      </c>
      <c r="AD11" s="30">
        <v>26</v>
      </c>
      <c r="AE11" s="30">
        <v>27</v>
      </c>
      <c r="AF11" s="30">
        <v>28</v>
      </c>
      <c r="AG11" s="30">
        <v>29</v>
      </c>
      <c r="AH11" s="30">
        <v>30</v>
      </c>
      <c r="AI11" s="30">
        <v>31</v>
      </c>
      <c r="AJ11" s="32"/>
      <c r="AK11" s="32"/>
      <c r="AL11" s="26"/>
      <c r="AM11" s="17"/>
      <c r="AN11" s="17"/>
      <c r="AO11" s="17"/>
      <c r="AP11" s="17"/>
      <c r="AQ11" s="17"/>
      <c r="AR11" s="17"/>
      <c r="AS11" s="17"/>
    </row>
    <row r="12" spans="1:39" s="4" customFormat="1" ht="18" customHeight="1">
      <c r="A12" s="1" t="s">
        <v>1</v>
      </c>
      <c r="B12" s="2" t="s">
        <v>44</v>
      </c>
      <c r="C12" s="34">
        <v>1945.1</v>
      </c>
      <c r="D12" s="34">
        <v>1945.6</v>
      </c>
      <c r="E12" s="35"/>
      <c r="F12" s="51">
        <f>D12/C12*100</f>
        <v>100.02570561924837</v>
      </c>
      <c r="G12" s="36">
        <v>470.4</v>
      </c>
      <c r="H12" s="36">
        <v>470.9</v>
      </c>
      <c r="I12" s="52">
        <f>H12/G12*100</f>
        <v>100.1062925170068</v>
      </c>
      <c r="J12" s="36">
        <v>1474.7</v>
      </c>
      <c r="K12" s="47"/>
      <c r="L12" s="48"/>
      <c r="M12" s="64">
        <v>1474.7</v>
      </c>
      <c r="N12" s="36">
        <f>M12/J12*100</f>
        <v>100</v>
      </c>
      <c r="O12" s="37">
        <v>1964.6</v>
      </c>
      <c r="P12" s="36">
        <v>1964.4</v>
      </c>
      <c r="Q12" s="36">
        <f>P12/O12*100</f>
        <v>99.98981981064848</v>
      </c>
      <c r="R12" s="43">
        <v>1045.9</v>
      </c>
      <c r="S12" s="43">
        <v>1045.6</v>
      </c>
      <c r="T12" s="39">
        <f>S12/R12*100</f>
        <v>99.97131656946169</v>
      </c>
      <c r="U12" s="36">
        <v>118.8</v>
      </c>
      <c r="V12" s="36">
        <v>118.8</v>
      </c>
      <c r="W12" s="40">
        <f>V12/U12*100</f>
        <v>100</v>
      </c>
      <c r="X12" s="41"/>
      <c r="Y12" s="41"/>
      <c r="Z12" s="41"/>
      <c r="AA12" s="36">
        <v>48</v>
      </c>
      <c r="AB12" s="41"/>
      <c r="AC12" s="36">
        <v>48</v>
      </c>
      <c r="AD12" s="42"/>
      <c r="AE12" s="36">
        <v>362.3</v>
      </c>
      <c r="AF12" s="36">
        <v>362.3</v>
      </c>
      <c r="AG12" s="42">
        <f>AF12/AE12*100</f>
        <v>100</v>
      </c>
      <c r="AH12" s="63">
        <f aca="true" t="shared" si="0" ref="AH12:AH24">C12-O12</f>
        <v>-19.5</v>
      </c>
      <c r="AI12" s="56">
        <f aca="true" t="shared" si="1" ref="AI12:AI24">D12-P12</f>
        <v>-18.800000000000182</v>
      </c>
      <c r="AJ12" s="44"/>
      <c r="AK12" s="44"/>
      <c r="AL12" s="6"/>
      <c r="AM12" s="6"/>
    </row>
    <row r="13" spans="1:45" s="4" customFormat="1" ht="15.75">
      <c r="A13" s="1" t="s">
        <v>2</v>
      </c>
      <c r="B13" s="2" t="s">
        <v>45</v>
      </c>
      <c r="C13" s="34">
        <v>4388.3</v>
      </c>
      <c r="D13" s="34">
        <v>4391.7</v>
      </c>
      <c r="E13" s="45"/>
      <c r="F13" s="51">
        <f aca="true" t="shared" si="2" ref="F13:F27">D13/C13*100</f>
        <v>100.07747875031332</v>
      </c>
      <c r="G13" s="46">
        <v>213.2</v>
      </c>
      <c r="H13" s="46">
        <v>216.6</v>
      </c>
      <c r="I13" s="52">
        <f aca="true" t="shared" si="3" ref="I13:I27">H13/G13*100</f>
        <v>101.59474671669795</v>
      </c>
      <c r="J13" s="36">
        <v>4175.1</v>
      </c>
      <c r="K13" s="46"/>
      <c r="L13" s="46"/>
      <c r="M13" s="64">
        <v>4175.1</v>
      </c>
      <c r="N13" s="36">
        <f aca="true" t="shared" si="4" ref="N13:N27">M13/J13*100</f>
        <v>100</v>
      </c>
      <c r="O13" s="37">
        <v>4388.1</v>
      </c>
      <c r="P13" s="46">
        <v>4388.1</v>
      </c>
      <c r="Q13" s="36">
        <f aca="true" t="shared" si="5" ref="Q13:Q27">P13/O13*100</f>
        <v>100</v>
      </c>
      <c r="R13" s="43">
        <v>920</v>
      </c>
      <c r="S13" s="43">
        <v>1785.2</v>
      </c>
      <c r="T13" s="39">
        <f aca="true" t="shared" si="6" ref="T13:T27">S13/R13*100</f>
        <v>194.04347826086956</v>
      </c>
      <c r="U13" s="46">
        <v>34.4</v>
      </c>
      <c r="V13" s="46">
        <v>34.4</v>
      </c>
      <c r="W13" s="40">
        <f aca="true" t="shared" si="7" ref="W13:W27">V13/U13*100</f>
        <v>100</v>
      </c>
      <c r="X13" s="49">
        <v>2763.4</v>
      </c>
      <c r="Y13" s="49">
        <v>2763.4</v>
      </c>
      <c r="Z13" s="41"/>
      <c r="AA13" s="46">
        <v>59.7</v>
      </c>
      <c r="AB13" s="49"/>
      <c r="AC13" s="46">
        <v>59.7</v>
      </c>
      <c r="AD13" s="42"/>
      <c r="AE13" s="46">
        <v>341</v>
      </c>
      <c r="AF13" s="46">
        <v>341</v>
      </c>
      <c r="AG13" s="42">
        <f aca="true" t="shared" si="8" ref="AG13:AG25">AF13/AE13*100</f>
        <v>100</v>
      </c>
      <c r="AH13" s="63">
        <f t="shared" si="0"/>
        <v>0.1999999999998181</v>
      </c>
      <c r="AI13" s="56">
        <f t="shared" si="1"/>
        <v>3.5999999999994543</v>
      </c>
      <c r="AJ13" s="44"/>
      <c r="AK13" s="44"/>
      <c r="AL13" s="16"/>
      <c r="AM13" s="14"/>
      <c r="AN13" s="14"/>
      <c r="AO13" s="14"/>
      <c r="AP13" s="14"/>
      <c r="AQ13" s="14"/>
      <c r="AR13" s="14"/>
      <c r="AS13" s="14"/>
    </row>
    <row r="14" spans="1:45" s="4" customFormat="1" ht="15.75">
      <c r="A14" s="1" t="s">
        <v>3</v>
      </c>
      <c r="B14" s="2" t="s">
        <v>46</v>
      </c>
      <c r="C14" s="34">
        <v>4469</v>
      </c>
      <c r="D14" s="34">
        <v>4493.4</v>
      </c>
      <c r="E14" s="45"/>
      <c r="F14" s="51">
        <f t="shared" si="2"/>
        <v>100.54598344148577</v>
      </c>
      <c r="G14" s="46">
        <v>1954.2</v>
      </c>
      <c r="H14" s="46">
        <v>1978.4</v>
      </c>
      <c r="I14" s="52">
        <f t="shared" si="3"/>
        <v>101.2383584075325</v>
      </c>
      <c r="J14" s="36">
        <v>2514.9</v>
      </c>
      <c r="K14" s="46"/>
      <c r="L14" s="46"/>
      <c r="M14" s="64">
        <v>2514.9</v>
      </c>
      <c r="N14" s="36">
        <f t="shared" si="4"/>
        <v>100</v>
      </c>
      <c r="O14" s="37">
        <v>4502</v>
      </c>
      <c r="P14" s="46">
        <v>4463.2</v>
      </c>
      <c r="Q14" s="36">
        <f t="shared" si="5"/>
        <v>99.13816081741447</v>
      </c>
      <c r="R14" s="43">
        <v>1363.6</v>
      </c>
      <c r="S14" s="43">
        <v>1362.5</v>
      </c>
      <c r="T14" s="39">
        <f t="shared" si="6"/>
        <v>99.91933118216487</v>
      </c>
      <c r="U14" s="46">
        <v>714.6</v>
      </c>
      <c r="V14" s="46">
        <v>714.6</v>
      </c>
      <c r="W14" s="40">
        <f t="shared" si="7"/>
        <v>100</v>
      </c>
      <c r="X14" s="49"/>
      <c r="Y14" s="49"/>
      <c r="Z14" s="41"/>
      <c r="AA14" s="46">
        <v>10</v>
      </c>
      <c r="AB14" s="49"/>
      <c r="AC14" s="46">
        <v>10</v>
      </c>
      <c r="AD14" s="42"/>
      <c r="AE14" s="46">
        <v>202.4</v>
      </c>
      <c r="AF14" s="46">
        <v>202.4</v>
      </c>
      <c r="AG14" s="42">
        <f t="shared" si="8"/>
        <v>100</v>
      </c>
      <c r="AH14" s="63">
        <f t="shared" si="0"/>
        <v>-33</v>
      </c>
      <c r="AI14" s="56">
        <f t="shared" si="1"/>
        <v>30.199999999999818</v>
      </c>
      <c r="AJ14" s="44"/>
      <c r="AK14" s="44"/>
      <c r="AL14" s="16"/>
      <c r="AM14" s="14"/>
      <c r="AN14" s="14"/>
      <c r="AO14" s="14"/>
      <c r="AP14" s="14"/>
      <c r="AQ14" s="14"/>
      <c r="AR14" s="14"/>
      <c r="AS14" s="14"/>
    </row>
    <row r="15" spans="1:45" s="4" customFormat="1" ht="15.75">
      <c r="A15" s="1" t="s">
        <v>4</v>
      </c>
      <c r="B15" s="2" t="s">
        <v>47</v>
      </c>
      <c r="C15" s="34">
        <v>2630.3</v>
      </c>
      <c r="D15" s="34">
        <v>2483.6</v>
      </c>
      <c r="E15" s="45"/>
      <c r="F15" s="51">
        <f t="shared" si="2"/>
        <v>94.42268942706154</v>
      </c>
      <c r="G15" s="46">
        <v>499.7</v>
      </c>
      <c r="H15" s="46">
        <v>353</v>
      </c>
      <c r="I15" s="52">
        <f t="shared" si="3"/>
        <v>70.64238543125876</v>
      </c>
      <c r="J15" s="36">
        <v>2130.6</v>
      </c>
      <c r="K15" s="46"/>
      <c r="L15" s="46"/>
      <c r="M15" s="64">
        <v>2130.6</v>
      </c>
      <c r="N15" s="36">
        <f t="shared" si="4"/>
        <v>100</v>
      </c>
      <c r="O15" s="37">
        <v>2630.3</v>
      </c>
      <c r="P15" s="46">
        <v>2426.7</v>
      </c>
      <c r="Q15" s="36">
        <f t="shared" si="5"/>
        <v>92.25943808691022</v>
      </c>
      <c r="R15" s="43">
        <v>869</v>
      </c>
      <c r="S15" s="43">
        <v>869</v>
      </c>
      <c r="T15" s="39">
        <f t="shared" si="6"/>
        <v>100</v>
      </c>
      <c r="U15" s="46">
        <v>574.3</v>
      </c>
      <c r="V15" s="46">
        <v>574.2</v>
      </c>
      <c r="W15" s="40">
        <f t="shared" si="7"/>
        <v>99.98258749782345</v>
      </c>
      <c r="X15" s="49">
        <v>456</v>
      </c>
      <c r="Y15" s="49">
        <v>456</v>
      </c>
      <c r="Z15" s="41"/>
      <c r="AA15" s="46"/>
      <c r="AB15" s="49"/>
      <c r="AC15" s="46"/>
      <c r="AD15" s="42"/>
      <c r="AE15" s="46">
        <v>319.7</v>
      </c>
      <c r="AF15" s="46">
        <v>319.7</v>
      </c>
      <c r="AG15" s="42">
        <f t="shared" si="8"/>
        <v>100</v>
      </c>
      <c r="AH15" s="63">
        <f t="shared" si="0"/>
        <v>0</v>
      </c>
      <c r="AI15" s="56">
        <f t="shared" si="1"/>
        <v>56.90000000000009</v>
      </c>
      <c r="AJ15" s="44"/>
      <c r="AK15" s="44"/>
      <c r="AL15" s="16"/>
      <c r="AM15" s="14"/>
      <c r="AN15" s="14"/>
      <c r="AO15" s="14"/>
      <c r="AP15" s="14"/>
      <c r="AQ15" s="14"/>
      <c r="AR15" s="14"/>
      <c r="AS15" s="14"/>
    </row>
    <row r="16" spans="1:45" s="4" customFormat="1" ht="15.75">
      <c r="A16" s="1" t="s">
        <v>40</v>
      </c>
      <c r="B16" s="2" t="s">
        <v>48</v>
      </c>
      <c r="C16" s="34">
        <v>1262.9</v>
      </c>
      <c r="D16" s="34">
        <v>1254.5</v>
      </c>
      <c r="E16" s="45"/>
      <c r="F16" s="51">
        <f t="shared" si="2"/>
        <v>99.33486420144112</v>
      </c>
      <c r="G16" s="46">
        <v>349.4</v>
      </c>
      <c r="H16" s="46">
        <v>341</v>
      </c>
      <c r="I16" s="52">
        <f t="shared" si="3"/>
        <v>97.59587864911276</v>
      </c>
      <c r="J16" s="36">
        <v>913.5</v>
      </c>
      <c r="K16" s="46"/>
      <c r="L16" s="46"/>
      <c r="M16" s="64">
        <v>913.5</v>
      </c>
      <c r="N16" s="36">
        <f t="shared" si="4"/>
        <v>100</v>
      </c>
      <c r="O16" s="37">
        <v>1262.9</v>
      </c>
      <c r="P16" s="46">
        <v>1256.2</v>
      </c>
      <c r="Q16" s="36">
        <f t="shared" si="5"/>
        <v>99.46947501781614</v>
      </c>
      <c r="R16" s="43">
        <v>848.7</v>
      </c>
      <c r="S16" s="43">
        <v>848.5</v>
      </c>
      <c r="T16" s="39">
        <f t="shared" si="6"/>
        <v>99.97643454695417</v>
      </c>
      <c r="U16" s="46">
        <v>82.4</v>
      </c>
      <c r="V16" s="46">
        <v>82.3</v>
      </c>
      <c r="W16" s="40">
        <f t="shared" si="7"/>
        <v>99.87864077669903</v>
      </c>
      <c r="X16" s="49">
        <v>34.5</v>
      </c>
      <c r="Y16" s="49">
        <v>34.5</v>
      </c>
      <c r="Z16" s="41"/>
      <c r="AA16" s="46">
        <v>10.8</v>
      </c>
      <c r="AB16" s="49"/>
      <c r="AC16" s="46">
        <v>10.8</v>
      </c>
      <c r="AD16" s="42"/>
      <c r="AE16" s="46">
        <v>123.4</v>
      </c>
      <c r="AF16" s="46">
        <v>123.4</v>
      </c>
      <c r="AG16" s="42">
        <f t="shared" si="8"/>
        <v>100</v>
      </c>
      <c r="AH16" s="63">
        <f t="shared" si="0"/>
        <v>0</v>
      </c>
      <c r="AI16" s="56">
        <f t="shared" si="1"/>
        <v>-1.7000000000000455</v>
      </c>
      <c r="AJ16" s="44"/>
      <c r="AK16" s="44"/>
      <c r="AL16" s="16"/>
      <c r="AM16" s="14"/>
      <c r="AN16" s="14"/>
      <c r="AO16" s="14"/>
      <c r="AP16" s="14"/>
      <c r="AQ16" s="14"/>
      <c r="AR16" s="14"/>
      <c r="AS16" s="14"/>
    </row>
    <row r="17" spans="1:45" s="4" customFormat="1" ht="15.75">
      <c r="A17" s="1" t="s">
        <v>57</v>
      </c>
      <c r="B17" s="2" t="s">
        <v>49</v>
      </c>
      <c r="C17" s="34">
        <v>10059.1</v>
      </c>
      <c r="D17" s="34">
        <v>10547.5</v>
      </c>
      <c r="E17" s="45"/>
      <c r="F17" s="51">
        <f t="shared" si="2"/>
        <v>104.85530514658367</v>
      </c>
      <c r="G17" s="46">
        <v>9794.4</v>
      </c>
      <c r="H17" s="46">
        <v>10282.8</v>
      </c>
      <c r="I17" s="52">
        <f t="shared" si="3"/>
        <v>104.98652291105121</v>
      </c>
      <c r="J17" s="36">
        <v>264.7</v>
      </c>
      <c r="K17" s="46"/>
      <c r="L17" s="46"/>
      <c r="M17" s="64">
        <v>264.7</v>
      </c>
      <c r="N17" s="36">
        <f t="shared" si="4"/>
        <v>100</v>
      </c>
      <c r="O17" s="37">
        <v>10066.6</v>
      </c>
      <c r="P17" s="46">
        <v>9587.1</v>
      </c>
      <c r="Q17" s="36">
        <f t="shared" si="5"/>
        <v>95.23672342200942</v>
      </c>
      <c r="R17" s="43">
        <v>880.3</v>
      </c>
      <c r="S17" s="43">
        <v>863.8</v>
      </c>
      <c r="T17" s="39">
        <f t="shared" si="6"/>
        <v>98.12563898670908</v>
      </c>
      <c r="U17" s="46">
        <v>2120.2</v>
      </c>
      <c r="V17" s="46">
        <v>2030</v>
      </c>
      <c r="W17" s="40">
        <f t="shared" si="7"/>
        <v>95.74568436939911</v>
      </c>
      <c r="X17" s="49">
        <v>766.9</v>
      </c>
      <c r="Y17" s="49">
        <v>623.7</v>
      </c>
      <c r="Z17" s="41"/>
      <c r="AA17" s="46">
        <v>375.4</v>
      </c>
      <c r="AB17" s="49"/>
      <c r="AC17" s="46">
        <v>375.4</v>
      </c>
      <c r="AD17" s="42"/>
      <c r="AE17" s="46">
        <v>645</v>
      </c>
      <c r="AF17" s="46">
        <v>639.6</v>
      </c>
      <c r="AG17" s="42">
        <f t="shared" si="8"/>
        <v>99.16279069767442</v>
      </c>
      <c r="AH17" s="63">
        <f t="shared" si="0"/>
        <v>-7.5</v>
      </c>
      <c r="AI17" s="56">
        <f t="shared" si="1"/>
        <v>960.3999999999996</v>
      </c>
      <c r="AJ17" s="44"/>
      <c r="AK17" s="44"/>
      <c r="AL17" s="16"/>
      <c r="AM17" s="14"/>
      <c r="AN17" s="14"/>
      <c r="AO17" s="14"/>
      <c r="AP17" s="14"/>
      <c r="AQ17" s="14"/>
      <c r="AR17" s="14"/>
      <c r="AS17" s="14"/>
    </row>
    <row r="18" spans="1:45" s="4" customFormat="1" ht="15.75">
      <c r="A18" s="1" t="s">
        <v>58</v>
      </c>
      <c r="B18" s="2" t="s">
        <v>50</v>
      </c>
      <c r="C18" s="34">
        <v>2464.4</v>
      </c>
      <c r="D18" s="34">
        <v>2467.4</v>
      </c>
      <c r="E18" s="45"/>
      <c r="F18" s="51">
        <f t="shared" si="2"/>
        <v>100.12173348482389</v>
      </c>
      <c r="G18" s="46">
        <v>1268.6</v>
      </c>
      <c r="H18" s="46">
        <v>1271.7</v>
      </c>
      <c r="I18" s="52">
        <f t="shared" si="3"/>
        <v>100.24436386567872</v>
      </c>
      <c r="J18" s="36">
        <v>1195.7</v>
      </c>
      <c r="K18" s="46"/>
      <c r="L18" s="46"/>
      <c r="M18" s="64">
        <v>1195.7</v>
      </c>
      <c r="N18" s="36">
        <f t="shared" si="4"/>
        <v>100</v>
      </c>
      <c r="O18" s="37">
        <v>2485.1</v>
      </c>
      <c r="P18" s="46">
        <v>2400</v>
      </c>
      <c r="Q18" s="36">
        <f t="shared" si="5"/>
        <v>96.5755905194962</v>
      </c>
      <c r="R18" s="43">
        <v>1191.4</v>
      </c>
      <c r="S18" s="43">
        <v>1152.9</v>
      </c>
      <c r="T18" s="39">
        <f t="shared" si="6"/>
        <v>96.76850763807285</v>
      </c>
      <c r="U18" s="46">
        <v>57.6</v>
      </c>
      <c r="V18" s="46">
        <v>49.7</v>
      </c>
      <c r="W18" s="40">
        <f t="shared" si="7"/>
        <v>86.28472222222221</v>
      </c>
      <c r="X18" s="49">
        <v>5.3</v>
      </c>
      <c r="Y18" s="49">
        <v>5.3</v>
      </c>
      <c r="Z18" s="41"/>
      <c r="AA18" s="46">
        <v>6.7</v>
      </c>
      <c r="AB18" s="49"/>
      <c r="AC18" s="46">
        <v>6.7</v>
      </c>
      <c r="AD18" s="42"/>
      <c r="AE18" s="46">
        <v>192.4</v>
      </c>
      <c r="AF18" s="46">
        <v>182.3</v>
      </c>
      <c r="AG18" s="42">
        <f t="shared" si="8"/>
        <v>94.75051975051976</v>
      </c>
      <c r="AH18" s="63">
        <f t="shared" si="0"/>
        <v>-20.699999999999818</v>
      </c>
      <c r="AI18" s="56">
        <f t="shared" si="1"/>
        <v>67.40000000000009</v>
      </c>
      <c r="AJ18" s="44"/>
      <c r="AK18" s="44"/>
      <c r="AL18" s="16"/>
      <c r="AM18" s="14"/>
      <c r="AN18" s="14"/>
      <c r="AO18" s="14"/>
      <c r="AP18" s="14"/>
      <c r="AQ18" s="14"/>
      <c r="AR18" s="14"/>
      <c r="AS18" s="14"/>
    </row>
    <row r="19" spans="1:45" s="4" customFormat="1" ht="15.75">
      <c r="A19" s="1" t="s">
        <v>59</v>
      </c>
      <c r="B19" s="2" t="s">
        <v>51</v>
      </c>
      <c r="C19" s="34">
        <v>1521</v>
      </c>
      <c r="D19" s="34">
        <v>1516.2</v>
      </c>
      <c r="E19" s="45"/>
      <c r="F19" s="51">
        <f t="shared" si="2"/>
        <v>99.68441814595661</v>
      </c>
      <c r="G19" s="46">
        <v>174.3</v>
      </c>
      <c r="H19" s="46">
        <v>169.5</v>
      </c>
      <c r="I19" s="52">
        <f t="shared" si="3"/>
        <v>97.24612736660929</v>
      </c>
      <c r="J19" s="36">
        <v>1346.7</v>
      </c>
      <c r="K19" s="46"/>
      <c r="L19" s="46"/>
      <c r="M19" s="64">
        <v>1346.7</v>
      </c>
      <c r="N19" s="36">
        <f t="shared" si="4"/>
        <v>100</v>
      </c>
      <c r="O19" s="37">
        <v>1521</v>
      </c>
      <c r="P19" s="46">
        <v>1490.8</v>
      </c>
      <c r="Q19" s="36">
        <f t="shared" si="5"/>
        <v>98.01446416831033</v>
      </c>
      <c r="R19" s="43">
        <v>968.7</v>
      </c>
      <c r="S19" s="43">
        <v>968.5</v>
      </c>
      <c r="T19" s="39">
        <f t="shared" si="6"/>
        <v>99.97935377309796</v>
      </c>
      <c r="U19" s="46">
        <v>64.5</v>
      </c>
      <c r="V19" s="46">
        <v>64.5</v>
      </c>
      <c r="W19" s="40">
        <f t="shared" si="7"/>
        <v>100</v>
      </c>
      <c r="X19" s="49"/>
      <c r="Y19" s="49"/>
      <c r="Z19" s="41"/>
      <c r="AA19" s="46"/>
      <c r="AB19" s="49"/>
      <c r="AC19" s="46"/>
      <c r="AD19" s="42"/>
      <c r="AE19" s="46">
        <v>196.8</v>
      </c>
      <c r="AF19" s="46">
        <v>196.7</v>
      </c>
      <c r="AG19" s="42">
        <f t="shared" si="8"/>
        <v>99.94918699186991</v>
      </c>
      <c r="AH19" s="63">
        <f t="shared" si="0"/>
        <v>0</v>
      </c>
      <c r="AI19" s="56">
        <f t="shared" si="1"/>
        <v>25.40000000000009</v>
      </c>
      <c r="AJ19" s="44"/>
      <c r="AK19" s="44"/>
      <c r="AL19" s="16"/>
      <c r="AM19" s="14"/>
      <c r="AN19" s="14"/>
      <c r="AO19" s="14"/>
      <c r="AP19" s="14"/>
      <c r="AQ19" s="14"/>
      <c r="AR19" s="14"/>
      <c r="AS19" s="14"/>
    </row>
    <row r="20" spans="1:45" s="4" customFormat="1" ht="15.75">
      <c r="A20" s="1" t="s">
        <v>60</v>
      </c>
      <c r="B20" s="2" t="s">
        <v>52</v>
      </c>
      <c r="C20" s="34">
        <v>1124.4</v>
      </c>
      <c r="D20" s="34">
        <v>1092.4</v>
      </c>
      <c r="E20" s="45"/>
      <c r="F20" s="51">
        <f t="shared" si="2"/>
        <v>97.15403770900035</v>
      </c>
      <c r="G20" s="46">
        <v>58.8</v>
      </c>
      <c r="H20" s="46">
        <v>26.8</v>
      </c>
      <c r="I20" s="52">
        <f t="shared" si="3"/>
        <v>45.57823129251701</v>
      </c>
      <c r="J20" s="36">
        <v>1065.6</v>
      </c>
      <c r="K20" s="46"/>
      <c r="L20" s="46"/>
      <c r="M20" s="64">
        <v>1065.6</v>
      </c>
      <c r="N20" s="36">
        <f t="shared" si="4"/>
        <v>100</v>
      </c>
      <c r="O20" s="37">
        <v>1124.4</v>
      </c>
      <c r="P20" s="46">
        <v>1091.4</v>
      </c>
      <c r="Q20" s="36">
        <f t="shared" si="5"/>
        <v>97.06510138740661</v>
      </c>
      <c r="R20" s="43">
        <v>610.5</v>
      </c>
      <c r="S20" s="43">
        <v>610.5</v>
      </c>
      <c r="T20" s="39">
        <f t="shared" si="6"/>
        <v>100</v>
      </c>
      <c r="U20" s="46">
        <v>130.9</v>
      </c>
      <c r="V20" s="46">
        <v>130.9</v>
      </c>
      <c r="W20" s="40">
        <f t="shared" si="7"/>
        <v>100</v>
      </c>
      <c r="X20" s="49"/>
      <c r="Y20" s="49"/>
      <c r="Z20" s="41"/>
      <c r="AA20" s="46"/>
      <c r="AB20" s="49"/>
      <c r="AC20" s="46"/>
      <c r="AD20" s="42"/>
      <c r="AE20" s="46">
        <v>54.8</v>
      </c>
      <c r="AF20" s="46">
        <v>54.8</v>
      </c>
      <c r="AG20" s="42">
        <f t="shared" si="8"/>
        <v>100</v>
      </c>
      <c r="AH20" s="63">
        <f t="shared" si="0"/>
        <v>0</v>
      </c>
      <c r="AI20" s="56">
        <f t="shared" si="1"/>
        <v>1</v>
      </c>
      <c r="AJ20" s="44"/>
      <c r="AK20" s="44"/>
      <c r="AL20" s="16"/>
      <c r="AM20" s="14"/>
      <c r="AN20" s="14"/>
      <c r="AO20" s="14"/>
      <c r="AP20" s="14"/>
      <c r="AQ20" s="14"/>
      <c r="AR20" s="14"/>
      <c r="AS20" s="14"/>
    </row>
    <row r="21" spans="1:45" s="4" customFormat="1" ht="28.5">
      <c r="A21" s="1" t="s">
        <v>61</v>
      </c>
      <c r="B21" s="2" t="s">
        <v>53</v>
      </c>
      <c r="C21" s="34">
        <v>831.7</v>
      </c>
      <c r="D21" s="34">
        <v>827.7</v>
      </c>
      <c r="E21" s="45"/>
      <c r="F21" s="51">
        <f t="shared" si="2"/>
        <v>99.51905735241073</v>
      </c>
      <c r="G21" s="46">
        <v>22.8</v>
      </c>
      <c r="H21" s="46">
        <v>18.8</v>
      </c>
      <c r="I21" s="52">
        <f t="shared" si="3"/>
        <v>82.45614035087719</v>
      </c>
      <c r="J21" s="36">
        <v>808.9</v>
      </c>
      <c r="K21" s="46"/>
      <c r="L21" s="46"/>
      <c r="M21" s="64">
        <v>808.9</v>
      </c>
      <c r="N21" s="36">
        <f t="shared" si="4"/>
        <v>100</v>
      </c>
      <c r="O21" s="37">
        <v>831.7</v>
      </c>
      <c r="P21" s="46">
        <v>827.8</v>
      </c>
      <c r="Q21" s="36">
        <f t="shared" si="5"/>
        <v>99.53108091860045</v>
      </c>
      <c r="R21" s="43">
        <v>587.1</v>
      </c>
      <c r="S21" s="43">
        <v>587.1</v>
      </c>
      <c r="T21" s="39">
        <f t="shared" si="6"/>
        <v>100</v>
      </c>
      <c r="U21" s="46">
        <v>45</v>
      </c>
      <c r="V21" s="46">
        <v>45</v>
      </c>
      <c r="W21" s="40">
        <f t="shared" si="7"/>
        <v>100</v>
      </c>
      <c r="X21" s="49">
        <v>7.5</v>
      </c>
      <c r="Y21" s="49">
        <v>7.5</v>
      </c>
      <c r="Z21" s="41"/>
      <c r="AA21" s="46">
        <v>19.5</v>
      </c>
      <c r="AB21" s="49"/>
      <c r="AC21" s="46">
        <v>19.5</v>
      </c>
      <c r="AD21" s="42"/>
      <c r="AE21" s="46">
        <v>80.9</v>
      </c>
      <c r="AF21" s="46">
        <v>80.9</v>
      </c>
      <c r="AG21" s="42">
        <f t="shared" si="8"/>
        <v>100</v>
      </c>
      <c r="AH21" s="63">
        <f t="shared" si="0"/>
        <v>0</v>
      </c>
      <c r="AI21" s="56">
        <f t="shared" si="1"/>
        <v>-0.09999999999990905</v>
      </c>
      <c r="AJ21" s="44"/>
      <c r="AK21" s="44"/>
      <c r="AL21" s="16"/>
      <c r="AM21" s="14"/>
      <c r="AN21" s="14"/>
      <c r="AO21" s="14"/>
      <c r="AP21" s="14"/>
      <c r="AQ21" s="14"/>
      <c r="AR21" s="14"/>
      <c r="AS21" s="14"/>
    </row>
    <row r="22" spans="1:45" s="4" customFormat="1" ht="15.75">
      <c r="A22" s="1" t="s">
        <v>62</v>
      </c>
      <c r="B22" s="2" t="s">
        <v>54</v>
      </c>
      <c r="C22" s="34">
        <v>12842.7</v>
      </c>
      <c r="D22" s="34">
        <v>12852.2</v>
      </c>
      <c r="E22" s="45"/>
      <c r="F22" s="51">
        <f t="shared" si="2"/>
        <v>100.07397198408434</v>
      </c>
      <c r="G22" s="46">
        <v>2506.3</v>
      </c>
      <c r="H22" s="46">
        <v>2515.8</v>
      </c>
      <c r="I22" s="52">
        <f t="shared" si="3"/>
        <v>100.37904480708615</v>
      </c>
      <c r="J22" s="36">
        <v>10336.4</v>
      </c>
      <c r="K22" s="46"/>
      <c r="L22" s="46"/>
      <c r="M22" s="64">
        <v>10336.4</v>
      </c>
      <c r="N22" s="36">
        <f t="shared" si="4"/>
        <v>100</v>
      </c>
      <c r="O22" s="37">
        <v>13064.6</v>
      </c>
      <c r="P22" s="46">
        <v>12992.2</v>
      </c>
      <c r="Q22" s="36">
        <f t="shared" si="5"/>
        <v>99.44583071812379</v>
      </c>
      <c r="R22" s="43">
        <v>1338.6</v>
      </c>
      <c r="S22" s="43">
        <v>1338.6</v>
      </c>
      <c r="T22" s="39">
        <f t="shared" si="6"/>
        <v>100</v>
      </c>
      <c r="U22" s="46">
        <v>1302.3</v>
      </c>
      <c r="V22" s="46">
        <v>1302.3</v>
      </c>
      <c r="W22" s="40">
        <f t="shared" si="7"/>
        <v>100</v>
      </c>
      <c r="X22" s="49">
        <v>3094.7</v>
      </c>
      <c r="Y22" s="49">
        <v>3094.7</v>
      </c>
      <c r="Z22" s="41"/>
      <c r="AA22" s="46">
        <v>146.8</v>
      </c>
      <c r="AB22" s="49"/>
      <c r="AC22" s="46">
        <v>146.8</v>
      </c>
      <c r="AD22" s="42"/>
      <c r="AE22" s="46">
        <v>298.3</v>
      </c>
      <c r="AF22" s="46">
        <v>271.5</v>
      </c>
      <c r="AG22" s="42">
        <f t="shared" si="8"/>
        <v>91.01575595038551</v>
      </c>
      <c r="AH22" s="63">
        <f t="shared" si="0"/>
        <v>-221.89999999999964</v>
      </c>
      <c r="AI22" s="56">
        <f t="shared" si="1"/>
        <v>-140</v>
      </c>
      <c r="AJ22" s="44"/>
      <c r="AK22" s="44"/>
      <c r="AL22" s="16"/>
      <c r="AM22" s="14"/>
      <c r="AN22" s="14"/>
      <c r="AO22" s="14"/>
      <c r="AP22" s="14"/>
      <c r="AQ22" s="14"/>
      <c r="AR22" s="14"/>
      <c r="AS22" s="14"/>
    </row>
    <row r="23" spans="1:45" s="4" customFormat="1" ht="15.75">
      <c r="A23" s="1" t="s">
        <v>63</v>
      </c>
      <c r="B23" s="2" t="s">
        <v>56</v>
      </c>
      <c r="C23" s="34">
        <v>6597.9</v>
      </c>
      <c r="D23" s="34">
        <v>6603.8</v>
      </c>
      <c r="E23" s="45"/>
      <c r="F23" s="51">
        <f t="shared" si="2"/>
        <v>100.0894223919732</v>
      </c>
      <c r="G23" s="46">
        <v>3348.8</v>
      </c>
      <c r="H23" s="46">
        <v>3354.7</v>
      </c>
      <c r="I23" s="52">
        <f t="shared" si="3"/>
        <v>100.17618251313903</v>
      </c>
      <c r="J23" s="36">
        <v>3249.1</v>
      </c>
      <c r="K23" s="46"/>
      <c r="L23" s="46"/>
      <c r="M23" s="64">
        <v>3249.1</v>
      </c>
      <c r="N23" s="36">
        <f t="shared" si="4"/>
        <v>100</v>
      </c>
      <c r="O23" s="37">
        <v>6597.9</v>
      </c>
      <c r="P23" s="46">
        <v>6581.6</v>
      </c>
      <c r="Q23" s="36">
        <f t="shared" si="5"/>
        <v>99.752951696752</v>
      </c>
      <c r="R23" s="43">
        <v>1363.4</v>
      </c>
      <c r="S23" s="43">
        <v>1349.6</v>
      </c>
      <c r="T23" s="39">
        <f t="shared" si="6"/>
        <v>98.98782455625641</v>
      </c>
      <c r="U23" s="46">
        <v>299.9</v>
      </c>
      <c r="V23" s="46">
        <v>299.9</v>
      </c>
      <c r="W23" s="40">
        <f t="shared" si="7"/>
        <v>100</v>
      </c>
      <c r="X23" s="49">
        <v>1216.3</v>
      </c>
      <c r="Y23" s="49">
        <v>1216.3</v>
      </c>
      <c r="Z23" s="41"/>
      <c r="AA23" s="46">
        <v>325.3</v>
      </c>
      <c r="AB23" s="49"/>
      <c r="AC23" s="46">
        <v>325.3</v>
      </c>
      <c r="AD23" s="42"/>
      <c r="AE23" s="46">
        <v>413.4</v>
      </c>
      <c r="AF23" s="46">
        <v>413.4</v>
      </c>
      <c r="AG23" s="42">
        <f t="shared" si="8"/>
        <v>100</v>
      </c>
      <c r="AH23" s="63">
        <f t="shared" si="0"/>
        <v>0</v>
      </c>
      <c r="AI23" s="56">
        <f t="shared" si="1"/>
        <v>22.199999999999818</v>
      </c>
      <c r="AJ23" s="44"/>
      <c r="AK23" s="44"/>
      <c r="AL23" s="16"/>
      <c r="AM23" s="14"/>
      <c r="AN23" s="14"/>
      <c r="AO23" s="14"/>
      <c r="AP23" s="14"/>
      <c r="AQ23" s="14"/>
      <c r="AR23" s="14"/>
      <c r="AS23" s="14"/>
    </row>
    <row r="24" spans="1:45" s="4" customFormat="1" ht="15.75">
      <c r="A24" s="1" t="s">
        <v>64</v>
      </c>
      <c r="B24" s="2" t="s">
        <v>55</v>
      </c>
      <c r="C24" s="34">
        <v>17599.9</v>
      </c>
      <c r="D24" s="34">
        <v>17600</v>
      </c>
      <c r="E24" s="45"/>
      <c r="F24" s="51">
        <f t="shared" si="2"/>
        <v>100.0005681850465</v>
      </c>
      <c r="G24" s="46">
        <v>1541.4</v>
      </c>
      <c r="H24" s="46">
        <v>1541.5</v>
      </c>
      <c r="I24" s="52">
        <f t="shared" si="3"/>
        <v>100.00648760866744</v>
      </c>
      <c r="J24" s="36">
        <v>16058.5</v>
      </c>
      <c r="K24" s="46"/>
      <c r="L24" s="46"/>
      <c r="M24" s="64">
        <v>16058.5</v>
      </c>
      <c r="N24" s="36">
        <f t="shared" si="4"/>
        <v>100</v>
      </c>
      <c r="O24" s="37">
        <v>17591.2</v>
      </c>
      <c r="P24" s="46">
        <v>17591.2</v>
      </c>
      <c r="Q24" s="36">
        <f t="shared" si="5"/>
        <v>100</v>
      </c>
      <c r="R24" s="43">
        <v>1235.1</v>
      </c>
      <c r="S24" s="43">
        <v>1235.1</v>
      </c>
      <c r="T24" s="39">
        <f t="shared" si="6"/>
        <v>100</v>
      </c>
      <c r="U24" s="46">
        <v>1298.8</v>
      </c>
      <c r="V24" s="46">
        <v>1298.8</v>
      </c>
      <c r="W24" s="40">
        <f t="shared" si="7"/>
        <v>100</v>
      </c>
      <c r="X24" s="49">
        <v>1834.9</v>
      </c>
      <c r="Y24" s="49">
        <v>1834.9</v>
      </c>
      <c r="Z24" s="41"/>
      <c r="AA24" s="46">
        <v>289</v>
      </c>
      <c r="AB24" s="49"/>
      <c r="AC24" s="46">
        <v>289</v>
      </c>
      <c r="AD24" s="42"/>
      <c r="AE24" s="46">
        <v>323.5</v>
      </c>
      <c r="AF24" s="46">
        <v>323.5</v>
      </c>
      <c r="AG24" s="42">
        <f t="shared" si="8"/>
        <v>100</v>
      </c>
      <c r="AH24" s="63">
        <f t="shared" si="0"/>
        <v>8.700000000000728</v>
      </c>
      <c r="AI24" s="56">
        <f t="shared" si="1"/>
        <v>8.799999999999272</v>
      </c>
      <c r="AJ24" s="44"/>
      <c r="AK24" s="44"/>
      <c r="AL24" s="16"/>
      <c r="AM24" s="14"/>
      <c r="AN24" s="14"/>
      <c r="AO24" s="14"/>
      <c r="AP24" s="14"/>
      <c r="AQ24" s="14"/>
      <c r="AR24" s="14"/>
      <c r="AS24" s="14"/>
    </row>
    <row r="25" spans="1:45" s="4" customFormat="1" ht="17.25" customHeight="1">
      <c r="A25" s="1"/>
      <c r="B25" s="3" t="s">
        <v>66</v>
      </c>
      <c r="C25" s="53">
        <f>SUM(C12:C24)</f>
        <v>67736.70000000001</v>
      </c>
      <c r="D25" s="53">
        <f>SUM(D12:D24)</f>
        <v>68076</v>
      </c>
      <c r="E25" s="54"/>
      <c r="F25" s="55">
        <f t="shared" si="2"/>
        <v>100.50091014176952</v>
      </c>
      <c r="G25" s="56">
        <f>SUM(G12:G24)</f>
        <v>22202.3</v>
      </c>
      <c r="H25" s="56">
        <f>SUM(H12:H24)</f>
        <v>22541.5</v>
      </c>
      <c r="I25" s="57">
        <f t="shared" si="3"/>
        <v>101.52776964548718</v>
      </c>
      <c r="J25" s="58">
        <f>SUM(J12:J24)</f>
        <v>45534.4</v>
      </c>
      <c r="K25" s="56"/>
      <c r="L25" s="56"/>
      <c r="M25" s="65">
        <f>SUM(M12:M24)</f>
        <v>45534.4</v>
      </c>
      <c r="N25" s="58">
        <f t="shared" si="4"/>
        <v>100</v>
      </c>
      <c r="O25" s="59">
        <f>SUM(O12:O24)</f>
        <v>68030.40000000001</v>
      </c>
      <c r="P25" s="56">
        <f>SUM(P12:P24)</f>
        <v>67060.70000000001</v>
      </c>
      <c r="Q25" s="58">
        <f t="shared" si="5"/>
        <v>98.5746078223853</v>
      </c>
      <c r="R25" s="63">
        <f>SUM(R12:R24)</f>
        <v>13222.3</v>
      </c>
      <c r="S25" s="63">
        <f>SUM(S12:S24)</f>
        <v>14016.900000000001</v>
      </c>
      <c r="T25" s="39">
        <f t="shared" si="6"/>
        <v>106.00954448167113</v>
      </c>
      <c r="U25" s="56">
        <f>SUM(U12:U24)</f>
        <v>6843.7</v>
      </c>
      <c r="V25" s="56">
        <f>SUM(V12:V24)</f>
        <v>6745.4</v>
      </c>
      <c r="W25" s="40">
        <f t="shared" si="7"/>
        <v>98.56364247410026</v>
      </c>
      <c r="X25" s="61">
        <f>SUM(X12:X24)</f>
        <v>10179.5</v>
      </c>
      <c r="Y25" s="61">
        <f>SUM(Y12:Y24)</f>
        <v>10036.3</v>
      </c>
      <c r="Z25" s="41">
        <f>Y25/X25*100</f>
        <v>98.59325114200107</v>
      </c>
      <c r="AA25" s="61">
        <f>SUM(AA12:AA24)</f>
        <v>1291.1999999999998</v>
      </c>
      <c r="AB25" s="61"/>
      <c r="AC25" s="61">
        <f>SUM(AC12:AC24)</f>
        <v>1291.1999999999998</v>
      </c>
      <c r="AD25" s="62"/>
      <c r="AE25" s="61">
        <f>SUM(AE12:AE24)</f>
        <v>3553.9000000000005</v>
      </c>
      <c r="AF25" s="61">
        <f>SUM(AF12:AF24)</f>
        <v>3511.5000000000005</v>
      </c>
      <c r="AG25" s="42">
        <f t="shared" si="8"/>
        <v>98.80694448352514</v>
      </c>
      <c r="AH25" s="63">
        <f aca="true" t="shared" si="9" ref="AH25:AI27">C25-O25</f>
        <v>-293.6999999999971</v>
      </c>
      <c r="AI25" s="56">
        <f t="shared" si="9"/>
        <v>1015.2999999999884</v>
      </c>
      <c r="AJ25" s="44"/>
      <c r="AK25" s="44"/>
      <c r="AL25" s="16"/>
      <c r="AM25" s="14"/>
      <c r="AN25" s="14"/>
      <c r="AO25" s="14"/>
      <c r="AP25" s="14"/>
      <c r="AQ25" s="14"/>
      <c r="AR25" s="14"/>
      <c r="AS25" s="14"/>
    </row>
    <row r="26" spans="1:45" s="4" customFormat="1" ht="15.75" customHeight="1">
      <c r="A26" s="33" t="s">
        <v>65</v>
      </c>
      <c r="B26" s="2" t="s">
        <v>68</v>
      </c>
      <c r="C26" s="34">
        <v>374059.1</v>
      </c>
      <c r="D26" s="34">
        <v>373435.7</v>
      </c>
      <c r="E26" s="45"/>
      <c r="F26" s="51">
        <f t="shared" si="2"/>
        <v>99.833341843575</v>
      </c>
      <c r="G26" s="46">
        <v>103680.8</v>
      </c>
      <c r="H26" s="46">
        <v>105130.3</v>
      </c>
      <c r="I26" s="52">
        <f t="shared" si="3"/>
        <v>101.39804091017817</v>
      </c>
      <c r="J26" s="36">
        <v>270378.3</v>
      </c>
      <c r="K26" s="46"/>
      <c r="L26" s="46"/>
      <c r="M26" s="64">
        <v>268305.4</v>
      </c>
      <c r="N26" s="36">
        <f t="shared" si="4"/>
        <v>99.233333444289</v>
      </c>
      <c r="O26" s="37">
        <v>379559.1</v>
      </c>
      <c r="P26" s="46">
        <v>377342</v>
      </c>
      <c r="Q26" s="36">
        <f t="shared" si="5"/>
        <v>99.4158748927374</v>
      </c>
      <c r="R26" s="38">
        <v>232662.7</v>
      </c>
      <c r="S26" s="38">
        <v>172397</v>
      </c>
      <c r="T26" s="39">
        <f t="shared" si="6"/>
        <v>74.09739507020248</v>
      </c>
      <c r="U26" s="46">
        <v>39066.9</v>
      </c>
      <c r="V26" s="46">
        <v>39065.1</v>
      </c>
      <c r="W26" s="40">
        <f t="shared" si="7"/>
        <v>99.99539251898666</v>
      </c>
      <c r="X26" s="49">
        <v>11385.3</v>
      </c>
      <c r="Y26" s="49">
        <v>11383.7</v>
      </c>
      <c r="Z26" s="41"/>
      <c r="AA26" s="49">
        <v>4314.1</v>
      </c>
      <c r="AB26" s="49"/>
      <c r="AC26" s="49">
        <v>4312.2</v>
      </c>
      <c r="AD26" s="41">
        <f>AC26/AA26*100</f>
        <v>99.95595836906885</v>
      </c>
      <c r="AE26" s="46">
        <v>28139.9</v>
      </c>
      <c r="AF26" s="46">
        <v>28080.7</v>
      </c>
      <c r="AG26" s="42">
        <f>AF26/AE26*100</f>
        <v>99.78962256440144</v>
      </c>
      <c r="AH26" s="63">
        <f t="shared" si="9"/>
        <v>-5500</v>
      </c>
      <c r="AI26" s="56">
        <f t="shared" si="9"/>
        <v>-3906.2999999999884</v>
      </c>
      <c r="AJ26" s="44"/>
      <c r="AK26" s="44"/>
      <c r="AL26" s="16"/>
      <c r="AM26" s="14"/>
      <c r="AN26" s="14"/>
      <c r="AO26" s="14"/>
      <c r="AP26" s="14"/>
      <c r="AQ26" s="14"/>
      <c r="AR26" s="14"/>
      <c r="AS26" s="14"/>
    </row>
    <row r="27" spans="1:45" s="4" customFormat="1" ht="29.25" customHeight="1">
      <c r="A27" s="33"/>
      <c r="B27" s="3" t="s">
        <v>5</v>
      </c>
      <c r="C27" s="53">
        <f>C26+C25</f>
        <v>441795.8</v>
      </c>
      <c r="D27" s="53">
        <v>441511.6</v>
      </c>
      <c r="E27" s="54"/>
      <c r="F27" s="55">
        <f t="shared" si="2"/>
        <v>99.93567163834514</v>
      </c>
      <c r="G27" s="53">
        <f>G26+G25</f>
        <v>125883.1</v>
      </c>
      <c r="H27" s="53">
        <f>H26+H25</f>
        <v>127671.8</v>
      </c>
      <c r="I27" s="57">
        <f t="shared" si="3"/>
        <v>101.42092147397068</v>
      </c>
      <c r="J27" s="53">
        <f>J26+J25</f>
        <v>315912.7</v>
      </c>
      <c r="K27" s="53">
        <f>K26+K25</f>
        <v>0</v>
      </c>
      <c r="L27" s="53">
        <f>L26+L25</f>
        <v>0</v>
      </c>
      <c r="M27" s="53">
        <f>M26+M25</f>
        <v>313839.80000000005</v>
      </c>
      <c r="N27" s="58">
        <f t="shared" si="4"/>
        <v>99.34383771212745</v>
      </c>
      <c r="O27" s="59">
        <v>447589.4</v>
      </c>
      <c r="P27" s="56">
        <v>444402.7</v>
      </c>
      <c r="Q27" s="58">
        <f t="shared" si="5"/>
        <v>99.2880305029565</v>
      </c>
      <c r="R27" s="56">
        <v>245885</v>
      </c>
      <c r="S27" s="60">
        <v>186413.9</v>
      </c>
      <c r="T27" s="39">
        <f t="shared" si="6"/>
        <v>75.81344937674116</v>
      </c>
      <c r="U27" s="56">
        <v>45910.6</v>
      </c>
      <c r="V27" s="56">
        <v>45810.5</v>
      </c>
      <c r="W27" s="40">
        <f t="shared" si="7"/>
        <v>99.78196756304645</v>
      </c>
      <c r="X27" s="61">
        <v>21564.8</v>
      </c>
      <c r="Y27" s="61">
        <v>21420</v>
      </c>
      <c r="Z27" s="41"/>
      <c r="AA27" s="61">
        <v>5605.3</v>
      </c>
      <c r="AB27" s="61"/>
      <c r="AC27" s="61">
        <v>5603.4</v>
      </c>
      <c r="AD27" s="41">
        <f>AC27/AA27*100</f>
        <v>99.96610350917881</v>
      </c>
      <c r="AE27" s="56">
        <v>31693.8</v>
      </c>
      <c r="AF27" s="56">
        <v>31592.2</v>
      </c>
      <c r="AG27" s="42">
        <f>AF27/AE27*100</f>
        <v>99.6794325704081</v>
      </c>
      <c r="AH27" s="63">
        <f t="shared" si="9"/>
        <v>-5793.600000000035</v>
      </c>
      <c r="AI27" s="56">
        <f t="shared" si="9"/>
        <v>-2891.100000000035</v>
      </c>
      <c r="AJ27" s="44"/>
      <c r="AK27" s="44"/>
      <c r="AL27" s="16"/>
      <c r="AM27" s="14"/>
      <c r="AN27" s="14"/>
      <c r="AO27" s="14"/>
      <c r="AP27" s="14"/>
      <c r="AQ27" s="14"/>
      <c r="AR27" s="14"/>
      <c r="AS27" s="14"/>
    </row>
  </sheetData>
  <mergeCells count="16">
    <mergeCell ref="O8:Q9"/>
    <mergeCell ref="R8:AG8"/>
    <mergeCell ref="AH8:AI9"/>
    <mergeCell ref="AJ8:AK9"/>
    <mergeCell ref="R9:T9"/>
    <mergeCell ref="U9:W9"/>
    <mergeCell ref="X9:Z9"/>
    <mergeCell ref="AA9:AD9"/>
    <mergeCell ref="AE9:AG9"/>
    <mergeCell ref="C4:N7"/>
    <mergeCell ref="A8:A10"/>
    <mergeCell ref="B8:B10"/>
    <mergeCell ref="C8:F9"/>
    <mergeCell ref="G8:N8"/>
    <mergeCell ref="G9:I9"/>
    <mergeCell ref="J9:N9"/>
  </mergeCells>
  <conditionalFormatting sqref="B12:B27">
    <cfRule type="expression" priority="1" dxfId="0" stopIfTrue="1">
      <formula>MID(A12,6,5)="ВСЕГО"</formula>
    </cfRule>
    <cfRule type="expression" priority="2" dxfId="1" stopIfTrue="1">
      <formula>B12="Итого по районам"</formula>
    </cfRule>
  </conditionalFormatting>
  <conditionalFormatting sqref="B12:B23">
    <cfRule type="expression" priority="3" dxfId="0" stopIfTrue="1">
      <formula>MID(#REF!,6,5)="ВСЕГО"</formula>
    </cfRule>
    <cfRule type="expression" priority="4" dxfId="1" stopIfTrue="1">
      <formula>A12="Итого по районам"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colBreaks count="2" manualBreakCount="2">
    <brk id="20" max="26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/>
  <cp:lastPrinted>2011-03-30T06:02:43Z</cp:lastPrinted>
  <dcterms:created xsi:type="dcterms:W3CDTF">2010-01-29T02:45:27Z</dcterms:created>
  <dcterms:modified xsi:type="dcterms:W3CDTF">2011-03-30T06:02:57Z</dcterms:modified>
  <cp:category/>
  <cp:version/>
  <cp:contentType/>
  <cp:contentStatus/>
</cp:coreProperties>
</file>